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075" windowHeight="10530"/>
  </bookViews>
  <sheets>
    <sheet name="3_1시설현황" sheetId="1" r:id="rId1"/>
  </sheets>
  <definedNames>
    <definedName name="_xlnm.Print_Titles" localSheetId="0">'3_1시설현황'!$5:$8</definedName>
  </definedNames>
  <calcPr calcId="125725"/>
</workbook>
</file>

<file path=xl/calcChain.xml><?xml version="1.0" encoding="utf-8"?>
<calcChain xmlns="http://schemas.openxmlformats.org/spreadsheetml/2006/main">
  <c r="F9" i="1"/>
  <c r="G9"/>
  <c r="J9"/>
  <c r="L9"/>
  <c r="M9"/>
  <c r="N9"/>
  <c r="O9"/>
  <c r="R9"/>
  <c r="S9"/>
  <c r="T9"/>
  <c r="U9"/>
  <c r="Y9"/>
  <c r="Z9"/>
  <c r="AA9"/>
  <c r="AB9"/>
  <c r="AC9"/>
  <c r="AD9"/>
  <c r="AE9"/>
  <c r="AF9"/>
  <c r="B10"/>
  <c r="B9" s="1"/>
  <c r="D10"/>
  <c r="I10"/>
  <c r="H10" s="1"/>
  <c r="P10"/>
  <c r="Q10"/>
  <c r="Q9" s="1"/>
  <c r="W10"/>
  <c r="AG10"/>
  <c r="B11"/>
  <c r="H11"/>
  <c r="C11" s="1"/>
  <c r="I11"/>
  <c r="D11" s="1"/>
  <c r="Q11"/>
  <c r="P11" s="1"/>
  <c r="V11"/>
  <c r="W11"/>
  <c r="B12"/>
  <c r="H12"/>
  <c r="I12"/>
  <c r="Q12"/>
  <c r="P12" s="1"/>
  <c r="V12"/>
  <c r="W12"/>
  <c r="B13"/>
  <c r="I13"/>
  <c r="H13" s="1"/>
  <c r="P13"/>
  <c r="Q13"/>
  <c r="W13"/>
  <c r="V13" s="1"/>
  <c r="B14"/>
  <c r="D14"/>
  <c r="I14"/>
  <c r="H14" s="1"/>
  <c r="P14"/>
  <c r="Q14"/>
  <c r="W14"/>
  <c r="V14" s="1"/>
  <c r="AG14"/>
  <c r="B15"/>
  <c r="H15"/>
  <c r="I15"/>
  <c r="Q15"/>
  <c r="Y15"/>
  <c r="W15" s="1"/>
  <c r="V15" s="1"/>
  <c r="B16"/>
  <c r="K16"/>
  <c r="K9" s="1"/>
  <c r="P16"/>
  <c r="Q16"/>
  <c r="X16"/>
  <c r="W16" s="1"/>
  <c r="V16" s="1"/>
  <c r="AB16"/>
  <c r="AC16"/>
  <c r="AF16"/>
  <c r="B17"/>
  <c r="H17"/>
  <c r="C17" s="1"/>
  <c r="I17"/>
  <c r="D17" s="1"/>
  <c r="Q17"/>
  <c r="P17" s="1"/>
  <c r="V17"/>
  <c r="W17"/>
  <c r="B18"/>
  <c r="H18"/>
  <c r="I18"/>
  <c r="D18" s="1"/>
  <c r="Q18"/>
  <c r="P18" s="1"/>
  <c r="V18"/>
  <c r="W18"/>
  <c r="B19"/>
  <c r="I19"/>
  <c r="H19" s="1"/>
  <c r="C19" s="1"/>
  <c r="P19"/>
  <c r="Q19"/>
  <c r="W19"/>
  <c r="V19" s="1"/>
  <c r="B22"/>
  <c r="D22"/>
  <c r="H22"/>
  <c r="C22" s="1"/>
  <c r="I22"/>
  <c r="P22"/>
  <c r="Q22"/>
  <c r="V22"/>
  <c r="W22"/>
  <c r="AG22"/>
  <c r="E30"/>
  <c r="F30"/>
  <c r="B30" s="1"/>
  <c r="H30"/>
  <c r="I30"/>
  <c r="G30" s="1"/>
  <c r="C30" s="1"/>
  <c r="D30" s="1"/>
  <c r="J30"/>
  <c r="K30"/>
  <c r="L30"/>
  <c r="M30"/>
  <c r="N30"/>
  <c r="O30"/>
  <c r="P30"/>
  <c r="Q30"/>
  <c r="R30"/>
  <c r="T30"/>
  <c r="U30"/>
  <c r="S30" s="1"/>
  <c r="X30" s="1"/>
  <c r="V30"/>
  <c r="W30"/>
  <c r="Y30"/>
  <c r="Z30"/>
  <c r="AA30"/>
  <c r="AB30"/>
  <c r="AC30"/>
  <c r="B31"/>
  <c r="G31"/>
  <c r="C31" s="1"/>
  <c r="N31"/>
  <c r="S31"/>
  <c r="X31"/>
  <c r="B32"/>
  <c r="G32"/>
  <c r="C32" s="1"/>
  <c r="N32"/>
  <c r="S32"/>
  <c r="X32"/>
  <c r="B33"/>
  <c r="G33"/>
  <c r="C33" s="1"/>
  <c r="N33"/>
  <c r="S33"/>
  <c r="X33"/>
  <c r="B34"/>
  <c r="G34"/>
  <c r="C34" s="1"/>
  <c r="N34"/>
  <c r="S34"/>
  <c r="X34"/>
  <c r="B35"/>
  <c r="G35"/>
  <c r="C35" s="1"/>
  <c r="N35"/>
  <c r="S35"/>
  <c r="X35"/>
  <c r="B36"/>
  <c r="G36"/>
  <c r="C36" s="1"/>
  <c r="N36"/>
  <c r="S36"/>
  <c r="X36"/>
  <c r="B37"/>
  <c r="G37"/>
  <c r="C37" s="1"/>
  <c r="N37"/>
  <c r="S37"/>
  <c r="X37"/>
  <c r="B38"/>
  <c r="G38"/>
  <c r="C38" s="1"/>
  <c r="N38"/>
  <c r="S38"/>
  <c r="X38"/>
  <c r="B39"/>
  <c r="G39"/>
  <c r="C39" s="1"/>
  <c r="N39"/>
  <c r="S39"/>
  <c r="X39"/>
  <c r="B40"/>
  <c r="G40"/>
  <c r="C40" s="1"/>
  <c r="N40"/>
  <c r="S40"/>
  <c r="X40"/>
  <c r="AE39" l="1"/>
  <c r="D39"/>
  <c r="AE35"/>
  <c r="D35"/>
  <c r="AE31"/>
  <c r="D31"/>
  <c r="AG11"/>
  <c r="E11"/>
  <c r="AE40"/>
  <c r="D40"/>
  <c r="AE36"/>
  <c r="D36"/>
  <c r="AE32"/>
  <c r="D32"/>
  <c r="AG17"/>
  <c r="E17"/>
  <c r="C10"/>
  <c r="E14"/>
  <c r="W9"/>
  <c r="E22"/>
  <c r="D15"/>
  <c r="C14"/>
  <c r="C12"/>
  <c r="AE37"/>
  <c r="D37"/>
  <c r="AE33"/>
  <c r="D33"/>
  <c r="AE38"/>
  <c r="D38"/>
  <c r="AE34"/>
  <c r="D34"/>
  <c r="AG18"/>
  <c r="AE30"/>
  <c r="C18"/>
  <c r="E18" s="1"/>
  <c r="I9"/>
  <c r="C15"/>
  <c r="C13"/>
  <c r="D13"/>
  <c r="I16"/>
  <c r="D12"/>
  <c r="V10"/>
  <c r="V9" s="1"/>
  <c r="X9"/>
  <c r="D19"/>
  <c r="P15"/>
  <c r="P9" s="1"/>
  <c r="AG19" l="1"/>
  <c r="E19"/>
  <c r="AG13"/>
  <c r="E13"/>
  <c r="E15"/>
  <c r="AG15"/>
  <c r="E12"/>
  <c r="AG12"/>
  <c r="D16"/>
  <c r="H16"/>
  <c r="E10"/>
  <c r="D9"/>
  <c r="AG9" s="1"/>
  <c r="E16" l="1"/>
  <c r="AG16"/>
  <c r="C16"/>
  <c r="C9" s="1"/>
  <c r="H9"/>
  <c r="E9"/>
</calcChain>
</file>

<file path=xl/comments1.xml><?xml version="1.0" encoding="utf-8"?>
<comments xmlns="http://schemas.openxmlformats.org/spreadsheetml/2006/main">
  <authors>
    <author>Windows XP</author>
    <author>연구팀2011</author>
  </authors>
  <commentList>
    <comment ref="A5" authorId="0">
      <text>
        <r>
          <rPr>
            <sz val="10"/>
            <color indexed="81"/>
            <rFont val="돋움"/>
            <family val="3"/>
            <charset val="129"/>
          </rPr>
          <t>읍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동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리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단위까지 가능하면 기재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H6" authorId="1">
      <text>
        <r>
          <rPr>
            <sz val="10"/>
            <color indexed="81"/>
            <rFont val="돋움"/>
            <family val="3"/>
            <charset val="129"/>
          </rPr>
          <t>자동처리되는 부분이므로 기입하지 않음</t>
        </r>
      </text>
    </comment>
    <comment ref="O7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P7" authorId="1">
      <text>
        <r>
          <rPr>
            <sz val="10"/>
            <color indexed="81"/>
            <rFont val="돋움"/>
            <family val="3"/>
            <charset val="129"/>
          </rPr>
          <t>자동처리되는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부분이므로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기입하지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않음</t>
        </r>
      </text>
    </comment>
    <comment ref="U7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V7" authorId="1">
      <text>
        <r>
          <rPr>
            <sz val="10"/>
            <color indexed="81"/>
            <rFont val="돋움"/>
            <family val="3"/>
            <charset val="129"/>
          </rPr>
          <t>자동처리되는 부분이므로 기입하지 않음</t>
        </r>
      </text>
    </comment>
  </commentList>
</comments>
</file>

<file path=xl/sharedStrings.xml><?xml version="1.0" encoding="utf-8"?>
<sst xmlns="http://schemas.openxmlformats.org/spreadsheetml/2006/main" count="120" uniqueCount="84">
  <si>
    <t>CAD</t>
  </si>
  <si>
    <t>옹진군</t>
    <phoneticPr fontId="6" type="noConversion"/>
  </si>
  <si>
    <t>강화군</t>
    <phoneticPr fontId="6" type="noConversion"/>
  </si>
  <si>
    <t>GIS</t>
  </si>
  <si>
    <t>서  구</t>
    <phoneticPr fontId="6" type="noConversion"/>
  </si>
  <si>
    <t>계양구</t>
    <phoneticPr fontId="6" type="noConversion"/>
  </si>
  <si>
    <t>부평구</t>
    <phoneticPr fontId="6" type="noConversion"/>
  </si>
  <si>
    <t>남동구</t>
    <phoneticPr fontId="6" type="noConversion"/>
  </si>
  <si>
    <t>연수구</t>
    <phoneticPr fontId="6" type="noConversion"/>
  </si>
  <si>
    <t>남  구</t>
    <phoneticPr fontId="6" type="noConversion"/>
  </si>
  <si>
    <t>동  구</t>
    <phoneticPr fontId="6" type="noConversion"/>
  </si>
  <si>
    <t>중  구</t>
    <phoneticPr fontId="6" type="noConversion"/>
  </si>
  <si>
    <t>-</t>
    <phoneticPr fontId="6" type="noConversion"/>
  </si>
  <si>
    <t>인천광역시</t>
    <phoneticPr fontId="6" type="noConversion"/>
  </si>
  <si>
    <t>원형</t>
    <phoneticPr fontId="6" type="noConversion"/>
  </si>
  <si>
    <t>사각형</t>
    <phoneticPr fontId="6" type="noConversion"/>
  </si>
  <si>
    <t>우수관거
보급률(%)</t>
    <phoneticPr fontId="6" type="noConversion"/>
  </si>
  <si>
    <t>측구</t>
    <phoneticPr fontId="6" type="noConversion"/>
  </si>
  <si>
    <t>개거</t>
    <phoneticPr fontId="6" type="noConversion"/>
  </si>
  <si>
    <t>암거</t>
    <phoneticPr fontId="6" type="noConversion"/>
  </si>
  <si>
    <t>시설연장</t>
    <phoneticPr fontId="6" type="noConversion"/>
  </si>
  <si>
    <t>계획연장</t>
    <phoneticPr fontId="6" type="noConversion"/>
  </si>
  <si>
    <t>계획면적
(㎢)</t>
    <phoneticPr fontId="6" type="noConversion"/>
  </si>
  <si>
    <t>계획면적
(㎢)</t>
    <phoneticPr fontId="8" type="noConversion"/>
  </si>
  <si>
    <t>우수관거</t>
    <phoneticPr fontId="6" type="noConversion"/>
  </si>
  <si>
    <t>오수관거</t>
    <phoneticPr fontId="6" type="noConversion"/>
  </si>
  <si>
    <t>시설연장(m)</t>
    <phoneticPr fontId="6" type="noConversion"/>
  </si>
  <si>
    <t>계획연장(m)</t>
    <phoneticPr fontId="6" type="noConversion"/>
  </si>
  <si>
    <t>계획면적(㎢)</t>
    <phoneticPr fontId="6" type="noConversion"/>
  </si>
  <si>
    <t>하수도대장
전산화율(%)</t>
    <phoneticPr fontId="6" type="noConversion"/>
  </si>
  <si>
    <t>전산화
도구</t>
    <phoneticPr fontId="6" type="noConversion"/>
  </si>
  <si>
    <t>하수도대장
전산화연장(m)</t>
    <phoneticPr fontId="6" type="noConversion"/>
  </si>
  <si>
    <t>우수토구
(개소)</t>
    <phoneticPr fontId="6" type="noConversion"/>
  </si>
  <si>
    <t>우수토실
(개소)</t>
    <phoneticPr fontId="9" type="noConversion"/>
  </si>
  <si>
    <t>우·오수받이
(개소)</t>
    <phoneticPr fontId="6" type="noConversion"/>
  </si>
  <si>
    <t>맨홀(개소)</t>
    <phoneticPr fontId="6" type="noConversion"/>
  </si>
  <si>
    <t>분류식(m)</t>
    <phoneticPr fontId="6" type="noConversion"/>
  </si>
  <si>
    <t>합류식</t>
    <phoneticPr fontId="6" type="noConversion"/>
  </si>
  <si>
    <t>보급율(%)</t>
    <phoneticPr fontId="6" type="noConversion"/>
  </si>
  <si>
    <t>총 시설연장
(m)</t>
    <phoneticPr fontId="6" type="noConversion"/>
  </si>
  <si>
    <t>총 계획연장
(m)</t>
    <phoneticPr fontId="6" type="noConversion"/>
  </si>
  <si>
    <t>지 역
(시, 시가지·구·군·읍·면)</t>
    <phoneticPr fontId="6" type="noConversion"/>
  </si>
  <si>
    <t>※ 2011 하수도통계자료</t>
    <phoneticPr fontId="3" type="noConversion"/>
  </si>
  <si>
    <t>남구</t>
    <phoneticPr fontId="3" type="noConversion"/>
  </si>
  <si>
    <t>옹진군</t>
    <phoneticPr fontId="3" type="noConversion"/>
  </si>
  <si>
    <t>강화군</t>
    <phoneticPr fontId="3" type="noConversion"/>
  </si>
  <si>
    <t>서구</t>
    <phoneticPr fontId="3" type="noConversion"/>
  </si>
  <si>
    <t>계양구</t>
    <phoneticPr fontId="3" type="noConversion"/>
  </si>
  <si>
    <t>-</t>
    <phoneticPr fontId="3" type="noConversion"/>
  </si>
  <si>
    <t>부평구</t>
    <phoneticPr fontId="3" type="noConversion"/>
  </si>
  <si>
    <t>남동구</t>
    <phoneticPr fontId="3" type="noConversion"/>
  </si>
  <si>
    <t>연수구</t>
    <phoneticPr fontId="3" type="noConversion"/>
  </si>
  <si>
    <t>gis</t>
  </si>
  <si>
    <t>동구</t>
    <phoneticPr fontId="3" type="noConversion"/>
  </si>
  <si>
    <t>중구</t>
    <phoneticPr fontId="3" type="noConversion"/>
  </si>
  <si>
    <t>인천광역시</t>
    <phoneticPr fontId="3" type="noConversion"/>
  </si>
  <si>
    <t>원형</t>
    <phoneticPr fontId="3" type="noConversion"/>
  </si>
  <si>
    <t>사각형</t>
    <phoneticPr fontId="3" type="noConversion"/>
  </si>
  <si>
    <t>측구</t>
    <phoneticPr fontId="3" type="noConversion"/>
  </si>
  <si>
    <t>개거</t>
    <phoneticPr fontId="3" type="noConversion"/>
  </si>
  <si>
    <t>암거</t>
    <phoneticPr fontId="3" type="noConversion"/>
  </si>
  <si>
    <t>시설연장</t>
    <phoneticPr fontId="3" type="noConversion"/>
  </si>
  <si>
    <t>계획연장</t>
    <phoneticPr fontId="3" type="noConversion"/>
  </si>
  <si>
    <t>관로정비계획연장</t>
    <phoneticPr fontId="3" type="noConversion"/>
  </si>
  <si>
    <t>관로정비계획면적(㎢)</t>
    <phoneticPr fontId="3" type="noConversion"/>
  </si>
  <si>
    <t>우수관로</t>
    <phoneticPr fontId="3" type="noConversion"/>
  </si>
  <si>
    <t>오수관로</t>
    <phoneticPr fontId="3" type="noConversion"/>
  </si>
  <si>
    <t>관로정비계획
면적
(㎢)</t>
    <phoneticPr fontId="3" type="noConversion"/>
  </si>
  <si>
    <t>하수도대장전산화율(%)</t>
    <phoneticPr fontId="3" type="noConversion"/>
  </si>
  <si>
    <t>하수도대장 전산화연장(m)</t>
    <phoneticPr fontId="3" type="noConversion"/>
  </si>
  <si>
    <t>우수토구
(개소)</t>
    <phoneticPr fontId="3" type="noConversion"/>
  </si>
  <si>
    <t>우수토실
(개소)</t>
    <phoneticPr fontId="3" type="noConversion"/>
  </si>
  <si>
    <t>우·오수받이(개소)</t>
    <phoneticPr fontId="3" type="noConversion"/>
  </si>
  <si>
    <t>맨홀(개소)</t>
    <phoneticPr fontId="3" type="noConversion"/>
  </si>
  <si>
    <t>분류식(m)</t>
    <phoneticPr fontId="3" type="noConversion"/>
  </si>
  <si>
    <t>합류식(m)</t>
    <phoneticPr fontId="3" type="noConversion"/>
  </si>
  <si>
    <t>보급율(%)</t>
    <phoneticPr fontId="3" type="noConversion"/>
  </si>
  <si>
    <t>총 시설연장(m)
(누계)</t>
    <phoneticPr fontId="3" type="noConversion"/>
  </si>
  <si>
    <t>총 계획연장
(m)</t>
    <phoneticPr fontId="3" type="noConversion"/>
  </si>
  <si>
    <t>총 관로정비계획연장
(m)</t>
    <phoneticPr fontId="3" type="noConversion"/>
  </si>
  <si>
    <t>지 역
(시, 시가지·구·군·읍·면)</t>
    <phoneticPr fontId="3" type="noConversion"/>
  </si>
  <si>
    <t xml:space="preserve">   3.1 시설현황</t>
    <phoneticPr fontId="3" type="noConversion"/>
  </si>
  <si>
    <t>3. 하수관로</t>
    <phoneticPr fontId="3" type="noConversion"/>
  </si>
  <si>
    <t>i</t>
    <phoneticPr fontId="3" type="noConversion"/>
  </si>
</sst>
</file>

<file path=xl/styles.xml><?xml version="1.0" encoding="utf-8"?>
<styleSheet xmlns="http://schemas.openxmlformats.org/spreadsheetml/2006/main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.0_-;_-* &quot;-&quot;?_-;_-@_-"/>
    <numFmt numFmtId="177" formatCode="_-* #,##0.0_-;\-* #,##0.0_-;_-* &quot;-&quot;_-;_-@_-"/>
    <numFmt numFmtId="178" formatCode="_-* #,##0.0_-;\-* #,##0_-;_-* &quot;-&quot;_-;_-@_-"/>
    <numFmt numFmtId="179" formatCode="#,##0.00_ "/>
    <numFmt numFmtId="180" formatCode="_-* #,##0_-;\-* #,##0_-;_-* &quot;-&quot;??_-;_-@_-"/>
  </numFmts>
  <fonts count="25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0"/>
      <color indexed="30"/>
      <name val="굴림"/>
      <family val="3"/>
      <charset val="129"/>
    </font>
    <font>
      <b/>
      <sz val="11"/>
      <color indexed="8"/>
      <name val="돋움"/>
      <family val="3"/>
      <charset val="129"/>
    </font>
    <font>
      <sz val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0"/>
      <color rgb="FF0000FF"/>
      <name val="굴림체"/>
      <family val="3"/>
      <charset val="129"/>
    </font>
    <font>
      <b/>
      <sz val="13"/>
      <color rgb="FF0000FF"/>
      <name val="굴림체"/>
      <family val="3"/>
      <charset val="129"/>
    </font>
    <font>
      <sz val="11"/>
      <name val="돋움체"/>
      <family val="3"/>
      <charset val="129"/>
    </font>
    <font>
      <sz val="11"/>
      <color rgb="FFFF0000"/>
      <name val="돋움체"/>
      <family val="3"/>
      <charset val="129"/>
    </font>
    <font>
      <sz val="11"/>
      <color indexed="8"/>
      <name val="돋움체"/>
      <family val="3"/>
      <charset val="129"/>
    </font>
    <font>
      <sz val="11"/>
      <color rgb="FF00B050"/>
      <name val="돋움체"/>
      <family val="3"/>
      <charset val="129"/>
    </font>
    <font>
      <b/>
      <sz val="11"/>
      <name val="돋움체"/>
      <family val="3"/>
      <charset val="129"/>
    </font>
    <font>
      <b/>
      <sz val="11"/>
      <color indexed="8"/>
      <name val="돋움체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휴먼옛체"/>
      <family val="1"/>
      <charset val="129"/>
    </font>
    <font>
      <b/>
      <sz val="12"/>
      <color indexed="8"/>
      <name val="굴림체"/>
      <family val="3"/>
      <charset val="129"/>
    </font>
    <font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80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24" fillId="0" borderId="0">
      <alignment vertical="center"/>
    </xf>
    <xf numFmtId="0" fontId="1" fillId="0" borderId="0"/>
  </cellStyleXfs>
  <cellXfs count="156">
    <xf numFmtId="0" fontId="0" fillId="0" borderId="0" xfId="0"/>
    <xf numFmtId="0" fontId="2" fillId="0" borderId="0" xfId="0" applyFont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0" fillId="0" borderId="0" xfId="0" applyAlignment="1">
      <alignment vertical="center" shrinkToFit="1"/>
    </xf>
    <xf numFmtId="176" fontId="5" fillId="2" borderId="1" xfId="0" applyNumberFormat="1" applyFont="1" applyFill="1" applyBorder="1" applyAlignment="1">
      <alignment vertical="center" shrinkToFit="1"/>
    </xf>
    <xf numFmtId="0" fontId="5" fillId="0" borderId="2" xfId="0" applyNumberFormat="1" applyFont="1" applyBorder="1" applyAlignment="1">
      <alignment horizontal="center" vertical="center" shrinkToFit="1"/>
    </xf>
    <xf numFmtId="41" fontId="5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 shrinkToFit="1"/>
    </xf>
    <xf numFmtId="41" fontId="5" fillId="0" borderId="2" xfId="0" applyNumberFormat="1" applyFont="1" applyBorder="1" applyAlignment="1">
      <alignment vertical="center" shrinkToFit="1"/>
    </xf>
    <xf numFmtId="41" fontId="5" fillId="2" borderId="2" xfId="0" applyNumberFormat="1" applyFont="1" applyFill="1" applyBorder="1" applyAlignment="1">
      <alignment vertical="center" shrinkToFit="1"/>
    </xf>
    <xf numFmtId="176" fontId="5" fillId="0" borderId="2" xfId="0" applyNumberFormat="1" applyFont="1" applyBorder="1" applyAlignment="1">
      <alignment vertical="center" shrinkToFit="1"/>
    </xf>
    <xf numFmtId="41" fontId="5" fillId="0" borderId="2" xfId="0" applyNumberFormat="1" applyFont="1" applyFill="1" applyBorder="1" applyAlignment="1">
      <alignment vertical="center" shrinkToFit="1"/>
    </xf>
    <xf numFmtId="176" fontId="5" fillId="2" borderId="2" xfId="0" applyNumberFormat="1" applyFont="1" applyFill="1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176" fontId="7" fillId="3" borderId="1" xfId="0" applyNumberFormat="1" applyFont="1" applyFill="1" applyBorder="1" applyAlignment="1">
      <alignment vertical="center" shrinkToFit="1"/>
    </xf>
    <xf numFmtId="0" fontId="5" fillId="3" borderId="2" xfId="0" applyNumberFormat="1" applyFont="1" applyFill="1" applyBorder="1" applyAlignment="1">
      <alignment horizontal="center" vertical="center" shrinkToFit="1"/>
    </xf>
    <xf numFmtId="41" fontId="7" fillId="3" borderId="2" xfId="0" applyNumberFormat="1" applyFont="1" applyFill="1" applyBorder="1" applyAlignment="1">
      <alignment horizontal="center" vertical="center" shrinkToFit="1"/>
    </xf>
    <xf numFmtId="41" fontId="7" fillId="3" borderId="2" xfId="0" applyNumberFormat="1" applyFont="1" applyFill="1" applyBorder="1" applyAlignment="1">
      <alignment vertical="center" shrinkToFit="1"/>
    </xf>
    <xf numFmtId="177" fontId="7" fillId="3" borderId="2" xfId="0" applyNumberFormat="1" applyFont="1" applyFill="1" applyBorder="1" applyAlignment="1">
      <alignment vertical="center" shrinkToFit="1"/>
    </xf>
    <xf numFmtId="176" fontId="7" fillId="3" borderId="2" xfId="0" applyNumberFormat="1" applyFont="1" applyFill="1" applyBorder="1" applyAlignment="1">
      <alignment vertical="center" shrinkToFit="1"/>
    </xf>
    <xf numFmtId="0" fontId="7" fillId="3" borderId="3" xfId="0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41" fontId="5" fillId="0" borderId="5" xfId="0" applyNumberFormat="1" applyFont="1" applyBorder="1" applyAlignment="1">
      <alignment horizontal="center" vertical="center"/>
    </xf>
    <xf numFmtId="41" fontId="5" fillId="0" borderId="2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41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41" fontId="5" fillId="0" borderId="9" xfId="0" applyNumberFormat="1" applyFont="1" applyBorder="1" applyAlignment="1">
      <alignment horizontal="center" vertical="center"/>
    </xf>
    <xf numFmtId="41" fontId="5" fillId="0" borderId="10" xfId="0" applyNumberFormat="1" applyFont="1" applyBorder="1" applyAlignment="1">
      <alignment horizontal="center" vertical="center" wrapText="1"/>
    </xf>
    <xf numFmtId="41" fontId="5" fillId="0" borderId="10" xfId="0" applyNumberFormat="1" applyFont="1" applyBorder="1" applyAlignment="1">
      <alignment horizontal="center" vertical="center"/>
    </xf>
    <xf numFmtId="41" fontId="5" fillId="0" borderId="2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 wrapText="1"/>
    </xf>
    <xf numFmtId="41" fontId="5" fillId="0" borderId="11" xfId="0" applyNumberFormat="1" applyFont="1" applyBorder="1" applyAlignment="1">
      <alignment horizontal="center" vertical="center"/>
    </xf>
    <xf numFmtId="41" fontId="5" fillId="0" borderId="12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41" fontId="5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19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41" fontId="5" fillId="0" borderId="20" xfId="0" applyNumberFormat="1" applyFont="1" applyBorder="1" applyAlignment="1">
      <alignment horizontal="center" vertical="center" wrapText="1"/>
    </xf>
    <xf numFmtId="41" fontId="5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6" fontId="5" fillId="0" borderId="20" xfId="0" applyNumberFormat="1" applyFont="1" applyBorder="1" applyAlignment="1">
      <alignment horizontal="center" vertical="center"/>
    </xf>
    <xf numFmtId="41" fontId="5" fillId="0" borderId="21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/>
    </xf>
    <xf numFmtId="0" fontId="2" fillId="0" borderId="0" xfId="0" applyFont="1" applyAlignment="1">
      <alignment shrinkToFit="1"/>
    </xf>
    <xf numFmtId="0" fontId="4" fillId="0" borderId="0" xfId="0" applyFont="1" applyFill="1" applyAlignment="1">
      <alignment horizontal="right" shrinkToFit="1"/>
    </xf>
    <xf numFmtId="0" fontId="4" fillId="0" borderId="0" xfId="0" applyFont="1" applyFill="1" applyAlignment="1">
      <alignment shrinkToFit="1"/>
    </xf>
    <xf numFmtId="41" fontId="4" fillId="0" borderId="0" xfId="1" applyFont="1" applyFill="1" applyAlignment="1">
      <alignment shrinkToFit="1"/>
    </xf>
    <xf numFmtId="0" fontId="12" fillId="0" borderId="0" xfId="0" applyFont="1" applyFill="1" applyAlignment="1">
      <alignment shrinkToFit="1"/>
    </xf>
    <xf numFmtId="178" fontId="13" fillId="2" borderId="1" xfId="0" applyNumberFormat="1" applyFont="1" applyFill="1" applyBorder="1" applyAlignment="1">
      <alignment horizontal="right" vertical="center" shrinkToFit="1"/>
    </xf>
    <xf numFmtId="41" fontId="12" fillId="4" borderId="2" xfId="0" applyNumberFormat="1" applyFont="1" applyFill="1" applyBorder="1" applyAlignment="1">
      <alignment horizontal="center" vertical="center" shrinkToFit="1"/>
    </xf>
    <xf numFmtId="41" fontId="12" fillId="4" borderId="2" xfId="1" applyNumberFormat="1" applyFont="1" applyFill="1" applyBorder="1" applyAlignment="1">
      <alignment horizontal="center" vertical="center" shrinkToFit="1"/>
    </xf>
    <xf numFmtId="41" fontId="14" fillId="2" borderId="2" xfId="1" applyNumberFormat="1" applyFont="1" applyFill="1" applyBorder="1" applyAlignment="1">
      <alignment horizontal="center" vertical="center" shrinkToFit="1"/>
    </xf>
    <xf numFmtId="41" fontId="14" fillId="4" borderId="2" xfId="1" applyFont="1" applyFill="1" applyBorder="1" applyAlignment="1">
      <alignment horizontal="center" vertical="center"/>
    </xf>
    <xf numFmtId="178" fontId="14" fillId="4" borderId="2" xfId="1" applyNumberFormat="1" applyFont="1" applyFill="1" applyBorder="1" applyAlignment="1">
      <alignment horizontal="right" vertical="center"/>
    </xf>
    <xf numFmtId="41" fontId="12" fillId="4" borderId="2" xfId="1" applyFont="1" applyFill="1" applyBorder="1" applyAlignment="1">
      <alignment horizontal="center" vertical="center" shrinkToFit="1"/>
    </xf>
    <xf numFmtId="178" fontId="12" fillId="4" borderId="2" xfId="0" applyNumberFormat="1" applyFont="1" applyFill="1" applyBorder="1" applyAlignment="1">
      <alignment horizontal="center" vertical="center" shrinkToFit="1"/>
    </xf>
    <xf numFmtId="41" fontId="12" fillId="0" borderId="2" xfId="1" applyNumberFormat="1" applyFont="1" applyFill="1" applyBorder="1" applyAlignment="1">
      <alignment horizontal="center" vertical="center" shrinkToFit="1"/>
    </xf>
    <xf numFmtId="178" fontId="14" fillId="2" borderId="2" xfId="0" applyNumberFormat="1" applyFont="1" applyFill="1" applyBorder="1" applyAlignment="1">
      <alignment horizontal="center" vertical="center" shrinkToFit="1"/>
    </xf>
    <xf numFmtId="0" fontId="14" fillId="0" borderId="3" xfId="1" applyNumberFormat="1" applyFont="1" applyFill="1" applyBorder="1" applyAlignment="1">
      <alignment horizontal="center" vertical="center" shrinkToFit="1"/>
    </xf>
    <xf numFmtId="0" fontId="15" fillId="0" borderId="0" xfId="0" applyFont="1" applyAlignment="1">
      <alignment shrinkToFit="1"/>
    </xf>
    <xf numFmtId="178" fontId="15" fillId="2" borderId="26" xfId="0" applyNumberFormat="1" applyFont="1" applyFill="1" applyBorder="1" applyAlignment="1">
      <alignment horizontal="right" vertical="center" shrinkToFit="1"/>
    </xf>
    <xf numFmtId="41" fontId="15" fillId="4" borderId="27" xfId="0" applyNumberFormat="1" applyFont="1" applyFill="1" applyBorder="1" applyAlignment="1">
      <alignment horizontal="center" vertical="center"/>
    </xf>
    <xf numFmtId="41" fontId="15" fillId="4" borderId="27" xfId="1" applyNumberFormat="1" applyFont="1" applyFill="1" applyBorder="1" applyAlignment="1">
      <alignment horizontal="center" vertical="center"/>
    </xf>
    <xf numFmtId="41" fontId="15" fillId="2" borderId="27" xfId="1" applyNumberFormat="1" applyFont="1" applyFill="1" applyBorder="1" applyAlignment="1">
      <alignment horizontal="center" vertical="center" shrinkToFit="1"/>
    </xf>
    <xf numFmtId="178" fontId="15" fillId="4" borderId="27" xfId="1" applyNumberFormat="1" applyFont="1" applyFill="1" applyBorder="1" applyAlignment="1">
      <alignment horizontal="center" vertical="center"/>
    </xf>
    <xf numFmtId="41" fontId="15" fillId="4" borderId="27" xfId="1" applyFont="1" applyFill="1" applyBorder="1" applyAlignment="1">
      <alignment horizontal="center" vertical="center"/>
    </xf>
    <xf numFmtId="178" fontId="15" fillId="4" borderId="27" xfId="0" applyNumberFormat="1" applyFont="1" applyFill="1" applyBorder="1" applyAlignment="1">
      <alignment horizontal="center" vertical="center"/>
    </xf>
    <xf numFmtId="41" fontId="15" fillId="0" borderId="27" xfId="1" applyNumberFormat="1" applyFont="1" applyFill="1" applyBorder="1" applyAlignment="1">
      <alignment horizontal="center" vertical="center"/>
    </xf>
    <xf numFmtId="178" fontId="15" fillId="2" borderId="27" xfId="0" applyNumberFormat="1" applyFont="1" applyFill="1" applyBorder="1" applyAlignment="1">
      <alignment horizontal="center" vertical="center" shrinkToFit="1"/>
    </xf>
    <xf numFmtId="0" fontId="15" fillId="0" borderId="28" xfId="1" applyNumberFormat="1" applyFont="1" applyFill="1" applyBorder="1" applyAlignment="1">
      <alignment horizontal="center" vertical="center" shrinkToFit="1"/>
    </xf>
    <xf numFmtId="178" fontId="14" fillId="2" borderId="1" xfId="0" applyNumberFormat="1" applyFont="1" applyFill="1" applyBorder="1" applyAlignment="1">
      <alignment horizontal="right" vertical="center" shrinkToFit="1"/>
    </xf>
    <xf numFmtId="41" fontId="14" fillId="4" borderId="2" xfId="0" applyNumberFormat="1" applyFont="1" applyFill="1" applyBorder="1" applyAlignment="1">
      <alignment horizontal="center" vertical="center" shrinkToFit="1"/>
    </xf>
    <xf numFmtId="41" fontId="14" fillId="4" borderId="2" xfId="1" applyNumberFormat="1" applyFont="1" applyFill="1" applyBorder="1" applyAlignment="1">
      <alignment horizontal="center" vertical="center" shrinkToFit="1"/>
    </xf>
    <xf numFmtId="41" fontId="14" fillId="4" borderId="2" xfId="1" applyFont="1" applyFill="1" applyBorder="1" applyAlignment="1">
      <alignment horizontal="right" vertical="center" shrinkToFit="1"/>
    </xf>
    <xf numFmtId="178" fontId="14" fillId="4" borderId="2" xfId="1" applyNumberFormat="1" applyFont="1" applyFill="1" applyBorder="1" applyAlignment="1">
      <alignment horizontal="center" vertical="center" shrinkToFit="1"/>
    </xf>
    <xf numFmtId="41" fontId="14" fillId="4" borderId="2" xfId="1" applyFont="1" applyFill="1" applyBorder="1" applyAlignment="1">
      <alignment horizontal="center" vertical="center" shrinkToFit="1"/>
    </xf>
    <xf numFmtId="178" fontId="14" fillId="4" borderId="2" xfId="0" applyNumberFormat="1" applyFont="1" applyFill="1" applyBorder="1" applyAlignment="1">
      <alignment horizontal="center" vertical="center" shrinkToFit="1"/>
    </xf>
    <xf numFmtId="41" fontId="14" fillId="0" borderId="2" xfId="1" applyNumberFormat="1" applyFont="1" applyFill="1" applyBorder="1" applyAlignment="1">
      <alignment horizontal="center" vertical="center" shrinkToFit="1"/>
    </xf>
    <xf numFmtId="178" fontId="12" fillId="4" borderId="2" xfId="1" applyNumberFormat="1" applyFont="1" applyFill="1" applyBorder="1" applyAlignment="1">
      <alignment horizontal="center" vertical="center" shrinkToFit="1"/>
    </xf>
    <xf numFmtId="41" fontId="13" fillId="2" borderId="2" xfId="1" applyNumberFormat="1" applyFont="1" applyFill="1" applyBorder="1" applyAlignment="1">
      <alignment horizontal="center" vertical="center" shrinkToFit="1"/>
    </xf>
    <xf numFmtId="0" fontId="15" fillId="0" borderId="0" xfId="0" applyFont="1" applyFill="1" applyAlignment="1">
      <alignment shrinkToFit="1"/>
    </xf>
    <xf numFmtId="178" fontId="15" fillId="2" borderId="1" xfId="0" applyNumberFormat="1" applyFont="1" applyFill="1" applyBorder="1" applyAlignment="1">
      <alignment horizontal="right" vertical="center" shrinkToFit="1"/>
    </xf>
    <xf numFmtId="41" fontId="15" fillId="4" borderId="2" xfId="0" applyNumberFormat="1" applyFont="1" applyFill="1" applyBorder="1" applyAlignment="1">
      <alignment horizontal="center" vertical="center" shrinkToFit="1"/>
    </xf>
    <xf numFmtId="41" fontId="15" fillId="4" borderId="2" xfId="1" applyNumberFormat="1" applyFont="1" applyFill="1" applyBorder="1" applyAlignment="1">
      <alignment horizontal="center" vertical="center" shrinkToFit="1"/>
    </xf>
    <xf numFmtId="41" fontId="15" fillId="2" borderId="2" xfId="1" applyNumberFormat="1" applyFont="1" applyFill="1" applyBorder="1" applyAlignment="1">
      <alignment horizontal="center" vertical="center" shrinkToFit="1"/>
    </xf>
    <xf numFmtId="178" fontId="15" fillId="4" borderId="2" xfId="1" applyNumberFormat="1" applyFont="1" applyFill="1" applyBorder="1" applyAlignment="1">
      <alignment horizontal="center" vertical="center" shrinkToFit="1"/>
    </xf>
    <xf numFmtId="41" fontId="15" fillId="4" borderId="2" xfId="1" applyFont="1" applyFill="1" applyBorder="1" applyAlignment="1">
      <alignment horizontal="center" vertical="center" shrinkToFit="1"/>
    </xf>
    <xf numFmtId="178" fontId="15" fillId="4" borderId="2" xfId="0" applyNumberFormat="1" applyFont="1" applyFill="1" applyBorder="1" applyAlignment="1">
      <alignment horizontal="center" vertical="center" shrinkToFit="1"/>
    </xf>
    <xf numFmtId="41" fontId="15" fillId="0" borderId="2" xfId="1" applyNumberFormat="1" applyFont="1" applyFill="1" applyBorder="1" applyAlignment="1">
      <alignment horizontal="center" vertical="center" shrinkToFit="1"/>
    </xf>
    <xf numFmtId="178" fontId="15" fillId="2" borderId="2" xfId="0" applyNumberFormat="1" applyFont="1" applyFill="1" applyBorder="1" applyAlignment="1">
      <alignment horizontal="center" vertical="center" shrinkToFit="1"/>
    </xf>
    <xf numFmtId="0" fontId="15" fillId="0" borderId="3" xfId="1" applyNumberFormat="1" applyFont="1" applyFill="1" applyBorder="1" applyAlignment="1">
      <alignment horizontal="center" vertical="center" shrinkToFit="1"/>
    </xf>
    <xf numFmtId="41" fontId="14" fillId="0" borderId="2" xfId="0" applyNumberFormat="1" applyFont="1" applyFill="1" applyBorder="1" applyAlignment="1">
      <alignment horizontal="center" vertical="center" shrinkToFit="1"/>
    </xf>
    <xf numFmtId="178" fontId="14" fillId="0" borderId="2" xfId="0" applyNumberFormat="1" applyFont="1" applyFill="1" applyBorder="1" applyAlignment="1">
      <alignment horizontal="center" vertical="center" shrinkToFit="1"/>
    </xf>
    <xf numFmtId="41" fontId="15" fillId="4" borderId="2" xfId="0" applyNumberFormat="1" applyFont="1" applyFill="1" applyBorder="1" applyAlignment="1">
      <alignment horizontal="center" vertical="center"/>
    </xf>
    <xf numFmtId="41" fontId="15" fillId="4" borderId="2" xfId="1" applyNumberFormat="1" applyFont="1" applyFill="1" applyBorder="1" applyAlignment="1">
      <alignment horizontal="center" vertical="center"/>
    </xf>
    <xf numFmtId="41" fontId="15" fillId="4" borderId="2" xfId="1" applyFont="1" applyFill="1" applyBorder="1" applyAlignment="1">
      <alignment horizontal="center" vertical="center"/>
    </xf>
    <xf numFmtId="178" fontId="15" fillId="4" borderId="2" xfId="1" applyNumberFormat="1" applyFont="1" applyFill="1" applyBorder="1" applyAlignment="1">
      <alignment horizontal="center" vertical="center"/>
    </xf>
    <xf numFmtId="178" fontId="15" fillId="4" borderId="2" xfId="0" applyNumberFormat="1" applyFont="1" applyFill="1" applyBorder="1" applyAlignment="1">
      <alignment horizontal="center" vertical="center"/>
    </xf>
    <xf numFmtId="41" fontId="15" fillId="0" borderId="2" xfId="1" applyNumberFormat="1" applyFont="1" applyFill="1" applyBorder="1" applyAlignment="1">
      <alignment horizontal="center" vertical="center"/>
    </xf>
    <xf numFmtId="41" fontId="15" fillId="4" borderId="2" xfId="1" applyFont="1" applyFill="1" applyBorder="1" applyAlignment="1">
      <alignment horizontal="right" vertical="center" shrinkToFit="1"/>
    </xf>
    <xf numFmtId="179" fontId="15" fillId="4" borderId="2" xfId="0" applyNumberFormat="1" applyFont="1" applyFill="1" applyBorder="1" applyAlignment="1">
      <alignment horizontal="right" vertical="center" shrinkToFit="1"/>
    </xf>
    <xf numFmtId="41" fontId="15" fillId="0" borderId="2" xfId="1" applyFont="1" applyFill="1" applyBorder="1" applyAlignment="1">
      <alignment horizontal="center" vertical="center" shrinkToFit="1"/>
    </xf>
    <xf numFmtId="178" fontId="15" fillId="4" borderId="2" xfId="1" applyNumberFormat="1" applyFont="1" applyFill="1" applyBorder="1" applyAlignment="1">
      <alignment horizontal="right" vertical="center"/>
    </xf>
    <xf numFmtId="41" fontId="13" fillId="4" borderId="2" xfId="0" applyNumberFormat="1" applyFont="1" applyFill="1" applyBorder="1" applyAlignment="1">
      <alignment horizontal="center" vertical="center"/>
    </xf>
    <xf numFmtId="41" fontId="14" fillId="4" borderId="2" xfId="0" applyNumberFormat="1" applyFont="1" applyFill="1" applyBorder="1" applyAlignment="1">
      <alignment horizontal="center" vertical="center"/>
    </xf>
    <xf numFmtId="41" fontId="14" fillId="4" borderId="2" xfId="1" applyNumberFormat="1" applyFont="1" applyFill="1" applyBorder="1" applyAlignment="1">
      <alignment horizontal="center" vertical="center"/>
    </xf>
    <xf numFmtId="178" fontId="14" fillId="4" borderId="2" xfId="1" applyNumberFormat="1" applyFont="1" applyFill="1" applyBorder="1" applyAlignment="1">
      <alignment horizontal="center" vertical="center"/>
    </xf>
    <xf numFmtId="178" fontId="13" fillId="4" borderId="2" xfId="0" applyNumberFormat="1" applyFont="1" applyFill="1" applyBorder="1" applyAlignment="1">
      <alignment horizontal="center" vertical="center"/>
    </xf>
    <xf numFmtId="41" fontId="13" fillId="0" borderId="2" xfId="1" applyNumberFormat="1" applyFont="1" applyFill="1" applyBorder="1" applyAlignment="1">
      <alignment horizontal="center" vertical="center"/>
    </xf>
    <xf numFmtId="178" fontId="13" fillId="4" borderId="2" xfId="0" applyNumberFormat="1" applyFont="1" applyFill="1" applyBorder="1" applyAlignment="1">
      <alignment horizontal="center" vertical="center" shrinkToFit="1"/>
    </xf>
    <xf numFmtId="177" fontId="14" fillId="4" borderId="2" xfId="1" applyNumberFormat="1" applyFont="1" applyFill="1" applyBorder="1" applyAlignment="1">
      <alignment horizontal="center" vertical="center" shrinkToFit="1"/>
    </xf>
    <xf numFmtId="0" fontId="14" fillId="4" borderId="3" xfId="1" applyNumberFormat="1" applyFont="1" applyFill="1" applyBorder="1" applyAlignment="1">
      <alignment horizontal="center" vertical="center" shrinkToFit="1"/>
    </xf>
    <xf numFmtId="0" fontId="16" fillId="0" borderId="0" xfId="0" applyFont="1" applyFill="1" applyAlignment="1">
      <alignment shrinkToFit="1"/>
    </xf>
    <xf numFmtId="178" fontId="17" fillId="2" borderId="1" xfId="0" applyNumberFormat="1" applyFont="1" applyFill="1" applyBorder="1" applyAlignment="1">
      <alignment horizontal="right" vertical="center" shrinkToFit="1"/>
    </xf>
    <xf numFmtId="41" fontId="17" fillId="4" borderId="2" xfId="1" applyNumberFormat="1" applyFont="1" applyFill="1" applyBorder="1" applyAlignment="1">
      <alignment horizontal="center" vertical="center" shrinkToFit="1"/>
    </xf>
    <xf numFmtId="41" fontId="17" fillId="2" borderId="2" xfId="1" applyNumberFormat="1" applyFont="1" applyFill="1" applyBorder="1" applyAlignment="1">
      <alignment horizontal="center" vertical="center" shrinkToFit="1"/>
    </xf>
    <xf numFmtId="41" fontId="17" fillId="4" borderId="2" xfId="1" applyFont="1" applyFill="1" applyBorder="1" applyAlignment="1">
      <alignment horizontal="center" vertical="center" shrinkToFit="1"/>
    </xf>
    <xf numFmtId="178" fontId="17" fillId="4" borderId="2" xfId="0" applyNumberFormat="1" applyFont="1" applyFill="1" applyBorder="1" applyAlignment="1">
      <alignment horizontal="center" vertical="center" shrinkToFit="1"/>
    </xf>
    <xf numFmtId="0" fontId="17" fillId="4" borderId="3" xfId="1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  <xf numFmtId="178" fontId="18" fillId="0" borderId="0" xfId="0" applyNumberFormat="1" applyFont="1" applyFill="1" applyAlignment="1">
      <alignment horizontal="center" wrapText="1"/>
    </xf>
    <xf numFmtId="41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wrapText="1"/>
    </xf>
    <xf numFmtId="0" fontId="19" fillId="0" borderId="0" xfId="0" applyFont="1" applyFill="1" applyAlignment="1">
      <alignment wrapText="1"/>
    </xf>
    <xf numFmtId="178" fontId="19" fillId="0" borderId="0" xfId="0" applyNumberFormat="1" applyFont="1" applyFill="1" applyAlignment="1">
      <alignment horizontal="center" wrapText="1"/>
    </xf>
    <xf numFmtId="41" fontId="19" fillId="0" borderId="0" xfId="0" applyNumberFormat="1" applyFont="1" applyFill="1" applyAlignment="1">
      <alignment horizontal="center" wrapText="1"/>
    </xf>
    <xf numFmtId="0" fontId="20" fillId="0" borderId="0" xfId="0" applyFont="1" applyFill="1" applyAlignment="1">
      <alignment horizontal="left" vertical="center" wrapText="1" indent="1"/>
    </xf>
  </cellXfs>
  <cellStyles count="10">
    <cellStyle name="백분율 2" xfId="2"/>
    <cellStyle name="쉼표 [0]" xfId="1" builtinId="6"/>
    <cellStyle name="쉼표 [0] 9" xfId="3"/>
    <cellStyle name="콤마 [0]_부산광역시" xfId="4"/>
    <cellStyle name="통화 [0] 2" xfId="5"/>
    <cellStyle name="표준" xfId="0" builtinId="0"/>
    <cellStyle name="표준 10" xfId="6"/>
    <cellStyle name="표준 2" xfId="7"/>
    <cellStyle name="표준 3" xfId="8"/>
    <cellStyle name="표준 3 2" xfId="9"/>
  </cellStyles>
  <dxfs count="130"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0"/>
  <sheetViews>
    <sheetView tabSelected="1" zoomScale="85" zoomScaleNormal="85" workbookViewId="0">
      <selection activeCell="F20" sqref="F20"/>
    </sheetView>
  </sheetViews>
  <sheetFormatPr defaultColWidth="3.6640625" defaultRowHeight="24" customHeight="1"/>
  <cols>
    <col min="1" max="1" width="9.109375" style="3" customWidth="1"/>
    <col min="2" max="4" width="8.77734375" style="3" customWidth="1"/>
    <col min="5" max="5" width="7" style="3" customWidth="1"/>
    <col min="6" max="14" width="8.77734375" style="3" customWidth="1"/>
    <col min="15" max="15" width="10.77734375" style="3" customWidth="1"/>
    <col min="16" max="32" width="8.77734375" style="3" customWidth="1"/>
    <col min="33" max="33" width="7.6640625" style="2" customWidth="1"/>
    <col min="34" max="36" width="3.6640625" style="1"/>
    <col min="37" max="37" width="29" style="1" bestFit="1" customWidth="1"/>
    <col min="38" max="16384" width="3.6640625" style="1"/>
  </cols>
  <sheetData>
    <row r="1" spans="1:33" ht="24" customHeight="1">
      <c r="U1" s="3" t="s">
        <v>83</v>
      </c>
    </row>
    <row r="2" spans="1:33" s="152" customFormat="1" ht="27.75" customHeight="1">
      <c r="A2" s="155" t="s">
        <v>82</v>
      </c>
      <c r="B2" s="155"/>
      <c r="C2" s="155"/>
      <c r="D2" s="155"/>
      <c r="E2" s="155"/>
      <c r="F2" s="153"/>
      <c r="G2" s="154"/>
      <c r="H2" s="154"/>
      <c r="I2" s="154"/>
      <c r="J2" s="154"/>
      <c r="K2" s="154"/>
      <c r="L2" s="154"/>
      <c r="M2" s="154"/>
      <c r="N2" s="154"/>
      <c r="O2" s="154"/>
      <c r="P2" s="153"/>
      <c r="Q2" s="154"/>
      <c r="R2" s="154"/>
      <c r="S2" s="154"/>
      <c r="T2" s="153"/>
      <c r="U2" s="153"/>
    </row>
    <row r="3" spans="1:33" s="148" customFormat="1" ht="27.75" customHeight="1">
      <c r="A3" s="151" t="s">
        <v>81</v>
      </c>
      <c r="B3" s="151"/>
      <c r="C3" s="151"/>
      <c r="D3" s="151"/>
      <c r="F3" s="149"/>
      <c r="G3" s="150"/>
      <c r="H3" s="150"/>
      <c r="I3" s="150"/>
      <c r="J3" s="150"/>
      <c r="K3" s="150"/>
      <c r="L3" s="150"/>
      <c r="M3" s="150"/>
      <c r="N3" s="150"/>
      <c r="O3" s="150"/>
      <c r="P3" s="149"/>
      <c r="Q3" s="150"/>
      <c r="R3" s="150"/>
      <c r="S3" s="150"/>
      <c r="T3" s="149"/>
      <c r="U3" s="149"/>
    </row>
    <row r="4" spans="1:33" ht="22.5" customHeight="1" thickBot="1">
      <c r="I4" s="147"/>
    </row>
    <row r="5" spans="1:33" s="139" customFormat="1" ht="24" customHeight="1">
      <c r="A5" s="146" t="s">
        <v>80</v>
      </c>
      <c r="B5" s="145" t="s">
        <v>79</v>
      </c>
      <c r="C5" s="145" t="s">
        <v>78</v>
      </c>
      <c r="D5" s="145" t="s">
        <v>77</v>
      </c>
      <c r="E5" s="145" t="s">
        <v>76</v>
      </c>
      <c r="F5" s="145" t="s">
        <v>75</v>
      </c>
      <c r="G5" s="145"/>
      <c r="H5" s="145"/>
      <c r="I5" s="145"/>
      <c r="J5" s="145"/>
      <c r="K5" s="145"/>
      <c r="L5" s="145"/>
      <c r="M5" s="145"/>
      <c r="N5" s="145" t="s">
        <v>74</v>
      </c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 t="s">
        <v>73</v>
      </c>
      <c r="AC5" s="145" t="s">
        <v>72</v>
      </c>
      <c r="AD5" s="145" t="s">
        <v>71</v>
      </c>
      <c r="AE5" s="145" t="s">
        <v>70</v>
      </c>
      <c r="AF5" s="145" t="s">
        <v>69</v>
      </c>
      <c r="AG5" s="144" t="s">
        <v>68</v>
      </c>
    </row>
    <row r="6" spans="1:33" s="139" customFormat="1" ht="24" customHeight="1">
      <c r="A6" s="143"/>
      <c r="B6" s="141"/>
      <c r="C6" s="141"/>
      <c r="D6" s="141"/>
      <c r="E6" s="141"/>
      <c r="F6" s="141" t="s">
        <v>67</v>
      </c>
      <c r="G6" s="141" t="s">
        <v>63</v>
      </c>
      <c r="H6" s="141" t="s">
        <v>62</v>
      </c>
      <c r="I6" s="141" t="s">
        <v>61</v>
      </c>
      <c r="J6" s="141" t="s">
        <v>60</v>
      </c>
      <c r="K6" s="141"/>
      <c r="L6" s="141" t="s">
        <v>59</v>
      </c>
      <c r="M6" s="141" t="s">
        <v>58</v>
      </c>
      <c r="N6" s="141" t="s">
        <v>66</v>
      </c>
      <c r="O6" s="141"/>
      <c r="P6" s="141"/>
      <c r="Q6" s="141"/>
      <c r="R6" s="141"/>
      <c r="S6" s="141"/>
      <c r="T6" s="141" t="s">
        <v>65</v>
      </c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0"/>
    </row>
    <row r="7" spans="1:33" s="139" customFormat="1" ht="24" customHeight="1">
      <c r="A7" s="143"/>
      <c r="B7" s="141"/>
      <c r="C7" s="141"/>
      <c r="D7" s="141"/>
      <c r="E7" s="141"/>
      <c r="F7" s="141"/>
      <c r="G7" s="141"/>
      <c r="H7" s="141"/>
      <c r="I7" s="141"/>
      <c r="J7" s="141" t="s">
        <v>57</v>
      </c>
      <c r="K7" s="141" t="s">
        <v>56</v>
      </c>
      <c r="L7" s="141"/>
      <c r="M7" s="141"/>
      <c r="N7" s="141" t="s">
        <v>64</v>
      </c>
      <c r="O7" s="141" t="s">
        <v>63</v>
      </c>
      <c r="P7" s="141" t="s">
        <v>62</v>
      </c>
      <c r="Q7" s="141" t="s">
        <v>61</v>
      </c>
      <c r="R7" s="141" t="s">
        <v>60</v>
      </c>
      <c r="S7" s="141"/>
      <c r="T7" s="141" t="s">
        <v>64</v>
      </c>
      <c r="U7" s="141" t="s">
        <v>63</v>
      </c>
      <c r="V7" s="141" t="s">
        <v>62</v>
      </c>
      <c r="W7" s="141" t="s">
        <v>61</v>
      </c>
      <c r="X7" s="141" t="s">
        <v>60</v>
      </c>
      <c r="Y7" s="141"/>
      <c r="Z7" s="141" t="s">
        <v>59</v>
      </c>
      <c r="AA7" s="141" t="s">
        <v>58</v>
      </c>
      <c r="AB7" s="141"/>
      <c r="AC7" s="141"/>
      <c r="AD7" s="141"/>
      <c r="AE7" s="141"/>
      <c r="AF7" s="141"/>
      <c r="AG7" s="140"/>
    </row>
    <row r="8" spans="1:33" s="139" customFormat="1" ht="55.5" customHeight="1">
      <c r="A8" s="143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2" t="s">
        <v>57</v>
      </c>
      <c r="S8" s="142" t="s">
        <v>56</v>
      </c>
      <c r="T8" s="141"/>
      <c r="U8" s="141"/>
      <c r="V8" s="141"/>
      <c r="W8" s="141"/>
      <c r="X8" s="142" t="s">
        <v>57</v>
      </c>
      <c r="Y8" s="142" t="s">
        <v>56</v>
      </c>
      <c r="Z8" s="141"/>
      <c r="AA8" s="141"/>
      <c r="AB8" s="141"/>
      <c r="AC8" s="141"/>
      <c r="AD8" s="141"/>
      <c r="AE8" s="141"/>
      <c r="AF8" s="141"/>
      <c r="AG8" s="140"/>
    </row>
    <row r="9" spans="1:33" s="132" customFormat="1" ht="27.75" customHeight="1">
      <c r="A9" s="138" t="s">
        <v>55</v>
      </c>
      <c r="B9" s="135">
        <f>SUM(B10:B19)</f>
        <v>4988401.5999999996</v>
      </c>
      <c r="C9" s="135">
        <f>SUM(C10:C19)</f>
        <v>5445406</v>
      </c>
      <c r="D9" s="135">
        <f>SUM(D10:D19)</f>
        <v>4187733.3</v>
      </c>
      <c r="E9" s="135">
        <f>SUM(E10:E19)</f>
        <v>749.95494616421172</v>
      </c>
      <c r="F9" s="137">
        <f>SUM(F10:F19)</f>
        <v>84.399999999999977</v>
      </c>
      <c r="G9" s="136">
        <f>SUM(G10:G19)</f>
        <v>2656419.6</v>
      </c>
      <c r="H9" s="135">
        <f>SUM(H10:H19)</f>
        <v>3002477</v>
      </c>
      <c r="I9" s="135">
        <f>SUM(I10:I19)</f>
        <v>2462621</v>
      </c>
      <c r="J9" s="134">
        <f>SUM(J10:J19)</f>
        <v>328619</v>
      </c>
      <c r="K9" s="134">
        <f>SUM(K10:K19)</f>
        <v>1976844</v>
      </c>
      <c r="L9" s="134">
        <f>SUM(L10:L19)</f>
        <v>61880</v>
      </c>
      <c r="M9" s="134">
        <f>SUM(M10:M19)</f>
        <v>95278</v>
      </c>
      <c r="N9" s="134">
        <f>SUM(N10:N19)</f>
        <v>139.33999999999997</v>
      </c>
      <c r="O9" s="134">
        <f>SUM(O10:O19)</f>
        <v>1319466</v>
      </c>
      <c r="P9" s="135">
        <f>SUM(P10:P19)</f>
        <v>1319466</v>
      </c>
      <c r="Q9" s="135">
        <f>SUM(Q10:Q19)</f>
        <v>806531</v>
      </c>
      <c r="R9" s="134">
        <f>SUM(R10:R19)</f>
        <v>18753</v>
      </c>
      <c r="S9" s="134">
        <f>SUM(S10:S19)</f>
        <v>787778</v>
      </c>
      <c r="T9" s="134">
        <f>SUM(T10:T19)</f>
        <v>118.8</v>
      </c>
      <c r="U9" s="134">
        <f>SUM(U10:U19)</f>
        <v>1012516</v>
      </c>
      <c r="V9" s="135">
        <f>SUM(V10:V19)</f>
        <v>1123463</v>
      </c>
      <c r="W9" s="135">
        <f>SUM(W10:W19)</f>
        <v>918581.3</v>
      </c>
      <c r="X9" s="134">
        <f>SUM(X10:X19)</f>
        <v>128988</v>
      </c>
      <c r="Y9" s="134">
        <f>SUM(Y10:Y19)</f>
        <v>781257.3</v>
      </c>
      <c r="Z9" s="134">
        <f>SUM(Z10:Z19)</f>
        <v>4004</v>
      </c>
      <c r="AA9" s="134">
        <f>SUM(AA10:AA19)</f>
        <v>4332</v>
      </c>
      <c r="AB9" s="134">
        <f>SUM(AB10:AB19)</f>
        <v>66018</v>
      </c>
      <c r="AC9" s="134">
        <f>SUM(AC10:AC19)</f>
        <v>156652</v>
      </c>
      <c r="AD9" s="134">
        <f>SUM(AD10:AD19)</f>
        <v>196</v>
      </c>
      <c r="AE9" s="134">
        <f>SUM(AE10:AE19)</f>
        <v>157597</v>
      </c>
      <c r="AF9" s="134">
        <f>SUM(AF10:AF19)</f>
        <v>3864943</v>
      </c>
      <c r="AG9" s="133">
        <f>IF(ISERROR(AF9/D9*100),0,AF9/D9*100)</f>
        <v>92.292004364270284</v>
      </c>
    </row>
    <row r="10" spans="1:33" s="67" customFormat="1" ht="27.75" customHeight="1">
      <c r="A10" s="131" t="s">
        <v>54</v>
      </c>
      <c r="B10" s="71">
        <f>G10+O10+U10</f>
        <v>1085331</v>
      </c>
      <c r="C10" s="71">
        <f>H10+P10+V10</f>
        <v>1085331</v>
      </c>
      <c r="D10" s="99">
        <f>I10+Q10+W10</f>
        <v>344436</v>
      </c>
      <c r="E10" s="77">
        <f>IF(ISERROR(D10/C10*100),0,D10/C10*100)</f>
        <v>31.735571913084581</v>
      </c>
      <c r="F10" s="96">
        <v>14.1</v>
      </c>
      <c r="G10" s="97">
        <v>636381</v>
      </c>
      <c r="H10" s="71">
        <f>IF(G10&lt;I10,I10,G10)</f>
        <v>636381</v>
      </c>
      <c r="I10" s="71">
        <f>SUM(J10:M10)</f>
        <v>219169</v>
      </c>
      <c r="J10" s="92">
        <v>35770</v>
      </c>
      <c r="K10" s="92">
        <v>177010</v>
      </c>
      <c r="L10" s="92">
        <v>2416</v>
      </c>
      <c r="M10" s="92">
        <v>3973</v>
      </c>
      <c r="N10" s="96">
        <v>16.8</v>
      </c>
      <c r="O10" s="91">
        <v>230968</v>
      </c>
      <c r="P10" s="71">
        <f>IF(O10&lt;Q10,Q10,O10)</f>
        <v>230968</v>
      </c>
      <c r="Q10" s="71">
        <f>SUM(R10:S10)</f>
        <v>63139</v>
      </c>
      <c r="R10" s="92"/>
      <c r="S10" s="92">
        <v>63139</v>
      </c>
      <c r="T10" s="130">
        <v>16.8</v>
      </c>
      <c r="U10" s="94">
        <v>217982</v>
      </c>
      <c r="V10" s="71">
        <f>IF(U10&lt;W10,W10,U10)</f>
        <v>217982</v>
      </c>
      <c r="W10" s="71">
        <f>SUM(X10:AA10)</f>
        <v>62128</v>
      </c>
      <c r="X10" s="92">
        <v>8901</v>
      </c>
      <c r="Y10" s="92">
        <v>53227</v>
      </c>
      <c r="Z10" s="92"/>
      <c r="AA10" s="92"/>
      <c r="AB10" s="92">
        <v>3995</v>
      </c>
      <c r="AC10" s="92">
        <v>11456</v>
      </c>
      <c r="AD10" s="92">
        <v>47</v>
      </c>
      <c r="AE10" s="91">
        <v>64</v>
      </c>
      <c r="AF10" s="91">
        <v>267875</v>
      </c>
      <c r="AG10" s="90">
        <f>IF(ISERROR(AF10/D10*100),0,AF10/D10*100)</f>
        <v>77.772067960375807</v>
      </c>
    </row>
    <row r="11" spans="1:33" s="67" customFormat="1" ht="27.75" customHeight="1">
      <c r="A11" s="78" t="s">
        <v>53</v>
      </c>
      <c r="B11" s="71">
        <f>G11+O11+U11</f>
        <v>10234.6</v>
      </c>
      <c r="C11" s="71">
        <f>H11+P11+V11</f>
        <v>167763</v>
      </c>
      <c r="D11" s="99">
        <f>I11+Q11+W11</f>
        <v>157533</v>
      </c>
      <c r="E11" s="77">
        <f>IF(ISERROR(D11/C11*100),0,D11/C11*100)</f>
        <v>93.902111907870037</v>
      </c>
      <c r="F11" s="129"/>
      <c r="G11" s="128">
        <v>4.5999999999999996</v>
      </c>
      <c r="H11" s="71">
        <f>IF(G11&lt;I11,I11,G11)</f>
        <v>157533</v>
      </c>
      <c r="I11" s="71">
        <f>SUM(J11:M11)</f>
        <v>157533</v>
      </c>
      <c r="J11" s="125">
        <v>29467</v>
      </c>
      <c r="K11" s="125">
        <v>118522</v>
      </c>
      <c r="L11" s="125"/>
      <c r="M11" s="125">
        <v>9544</v>
      </c>
      <c r="N11" s="127"/>
      <c r="O11" s="72">
        <v>6090</v>
      </c>
      <c r="P11" s="71">
        <f>IF(O11&lt;Q11,Q11,O11)</f>
        <v>6090</v>
      </c>
      <c r="Q11" s="71">
        <f>SUM(R11:S11)</f>
        <v>0</v>
      </c>
      <c r="R11" s="125"/>
      <c r="S11" s="125"/>
      <c r="T11" s="126"/>
      <c r="U11" s="126">
        <v>4140</v>
      </c>
      <c r="V11" s="71">
        <f>IF(U11&lt;W11,W11,U11)</f>
        <v>4140</v>
      </c>
      <c r="W11" s="71">
        <f>SUM(X11:AA11)</f>
        <v>0</v>
      </c>
      <c r="X11" s="125"/>
      <c r="Y11" s="125"/>
      <c r="Z11" s="125"/>
      <c r="AA11" s="125"/>
      <c r="AB11" s="125">
        <v>2266</v>
      </c>
      <c r="AC11" s="125">
        <v>8497</v>
      </c>
      <c r="AD11" s="125">
        <v>7</v>
      </c>
      <c r="AE11" s="124">
        <v>157533</v>
      </c>
      <c r="AF11" s="123" t="s">
        <v>52</v>
      </c>
      <c r="AG11" s="90">
        <f>IF(ISERROR(AF11/D11*100),0,AF11/D11*100)</f>
        <v>0</v>
      </c>
    </row>
    <row r="12" spans="1:33" s="100" customFormat="1" ht="27.75" customHeight="1">
      <c r="A12" s="110" t="s">
        <v>43</v>
      </c>
      <c r="B12" s="104">
        <f>G12+O12+U12</f>
        <v>593486</v>
      </c>
      <c r="C12" s="104">
        <f>H12+P12+V12</f>
        <v>593486</v>
      </c>
      <c r="D12" s="104">
        <f>I12+Q12+W12</f>
        <v>593486</v>
      </c>
      <c r="E12" s="109">
        <f>IF(ISERROR(D12/C12*100),0,D12/C12*100)</f>
        <v>100</v>
      </c>
      <c r="F12" s="107">
        <v>13.3</v>
      </c>
      <c r="G12" s="108">
        <v>509551</v>
      </c>
      <c r="H12" s="104">
        <f>IF(G12&lt;I12,I12,G12)</f>
        <v>509551</v>
      </c>
      <c r="I12" s="104">
        <f>SUM(J12:M12)</f>
        <v>509551</v>
      </c>
      <c r="J12" s="103">
        <v>58898</v>
      </c>
      <c r="K12" s="103">
        <v>432870</v>
      </c>
      <c r="L12" s="103">
        <v>8063</v>
      </c>
      <c r="M12" s="103">
        <v>9720</v>
      </c>
      <c r="N12" s="107">
        <v>1.4</v>
      </c>
      <c r="O12" s="106">
        <v>27840</v>
      </c>
      <c r="P12" s="104">
        <f>IF(O12&lt;Q12,Q12,O12)</f>
        <v>27840</v>
      </c>
      <c r="Q12" s="104">
        <f>SUM(R12:S12)</f>
        <v>27840</v>
      </c>
      <c r="R12" s="103"/>
      <c r="S12" s="103">
        <v>27840</v>
      </c>
      <c r="T12" s="122">
        <v>1.4</v>
      </c>
      <c r="U12" s="115">
        <v>56095</v>
      </c>
      <c r="V12" s="104">
        <f>IF(U12&lt;W12,W12,U12)</f>
        <v>56095</v>
      </c>
      <c r="W12" s="104">
        <f>SUM(X12:AA12)</f>
        <v>56095</v>
      </c>
      <c r="X12" s="103">
        <v>5390</v>
      </c>
      <c r="Y12" s="103">
        <v>50260</v>
      </c>
      <c r="Z12" s="103"/>
      <c r="AA12" s="103">
        <v>445</v>
      </c>
      <c r="AB12" s="103">
        <v>11199</v>
      </c>
      <c r="AC12" s="103">
        <v>26053</v>
      </c>
      <c r="AD12" s="103">
        <v>11</v>
      </c>
      <c r="AE12" s="102"/>
      <c r="AF12" s="102">
        <v>582866</v>
      </c>
      <c r="AG12" s="101">
        <f>IF(ISERROR(AF12/D12*100),0,AF12/D12*100)</f>
        <v>98.210572785204704</v>
      </c>
    </row>
    <row r="13" spans="1:33" s="100" customFormat="1" ht="27.75" customHeight="1">
      <c r="A13" s="110" t="s">
        <v>51</v>
      </c>
      <c r="B13" s="104">
        <f>G13+O13+U13</f>
        <v>665009</v>
      </c>
      <c r="C13" s="104">
        <f>H13+P13+V13</f>
        <v>680194</v>
      </c>
      <c r="D13" s="104">
        <f>I13+Q13+W13</f>
        <v>641768</v>
      </c>
      <c r="E13" s="109">
        <f>IF(ISERROR(D13/C13*100),0,D13/C13*100)</f>
        <v>94.350729350744061</v>
      </c>
      <c r="F13" s="107">
        <v>6.4</v>
      </c>
      <c r="G13" s="121">
        <v>52816</v>
      </c>
      <c r="H13" s="104">
        <f>IF(G13&lt;I13,I13,G13)</f>
        <v>67900</v>
      </c>
      <c r="I13" s="104">
        <f>SUM(J13:M13)</f>
        <v>67900</v>
      </c>
      <c r="J13" s="103">
        <v>8740</v>
      </c>
      <c r="K13" s="103">
        <v>56820</v>
      </c>
      <c r="L13" s="103">
        <v>1680</v>
      </c>
      <c r="M13" s="103">
        <v>660</v>
      </c>
      <c r="N13" s="120">
        <v>39.04</v>
      </c>
      <c r="O13" s="119">
        <v>297441</v>
      </c>
      <c r="P13" s="104">
        <f>IF(O13&lt;Q13,Q13,O13)</f>
        <v>297441</v>
      </c>
      <c r="Q13" s="104">
        <f>SUM(R13:S13)</f>
        <v>259015</v>
      </c>
      <c r="R13" s="103">
        <v>966</v>
      </c>
      <c r="S13" s="103">
        <v>258049</v>
      </c>
      <c r="T13" s="105">
        <v>39</v>
      </c>
      <c r="U13" s="119">
        <v>314752</v>
      </c>
      <c r="V13" s="104">
        <f>IF(U13&lt;W13,W13,U13)</f>
        <v>314853</v>
      </c>
      <c r="W13" s="104">
        <f>SUM(X13:AA13)</f>
        <v>314853</v>
      </c>
      <c r="X13" s="103">
        <v>49594</v>
      </c>
      <c r="Y13" s="103">
        <v>264700</v>
      </c>
      <c r="Z13" s="103">
        <v>459</v>
      </c>
      <c r="AA13" s="103">
        <v>100</v>
      </c>
      <c r="AB13" s="103">
        <v>9834</v>
      </c>
      <c r="AC13" s="103">
        <v>16545</v>
      </c>
      <c r="AD13" s="103"/>
      <c r="AE13" s="102"/>
      <c r="AF13" s="102">
        <v>641768</v>
      </c>
      <c r="AG13" s="101">
        <f>IF(ISERROR(AF13/D13*100),0,AF13/D13*100)</f>
        <v>100</v>
      </c>
    </row>
    <row r="14" spans="1:33" s="100" customFormat="1" ht="27.75" customHeight="1">
      <c r="A14" s="110" t="s">
        <v>50</v>
      </c>
      <c r="B14" s="104">
        <f>G14+O14+U14</f>
        <v>871228</v>
      </c>
      <c r="C14" s="104">
        <f>H14+P14+V14</f>
        <v>981947</v>
      </c>
      <c r="D14" s="104">
        <f>I14+Q14+W14</f>
        <v>850565</v>
      </c>
      <c r="E14" s="109">
        <f>IF(ISERROR(D14/C14*100),0,D14/C14*100)</f>
        <v>86.620255472036675</v>
      </c>
      <c r="F14" s="117">
        <v>5.4</v>
      </c>
      <c r="G14" s="118">
        <v>496671</v>
      </c>
      <c r="H14" s="104">
        <f>IF(G14&lt;I14,I14,G14)</f>
        <v>496671</v>
      </c>
      <c r="I14" s="104">
        <f>SUM(J14:M14)</f>
        <v>374832</v>
      </c>
      <c r="J14" s="114">
        <v>51893</v>
      </c>
      <c r="K14" s="114">
        <v>270937</v>
      </c>
      <c r="L14" s="114">
        <v>33063</v>
      </c>
      <c r="M14" s="114">
        <v>18939</v>
      </c>
      <c r="N14" s="117">
        <v>26</v>
      </c>
      <c r="O14" s="115">
        <v>215678</v>
      </c>
      <c r="P14" s="104">
        <f>IF(O14&lt;Q14,Q14,O14)</f>
        <v>215678</v>
      </c>
      <c r="Q14" s="104">
        <f>SUM(R14:S14)</f>
        <v>206135</v>
      </c>
      <c r="R14" s="114">
        <v>474</v>
      </c>
      <c r="S14" s="114">
        <v>205661</v>
      </c>
      <c r="T14" s="116">
        <v>18</v>
      </c>
      <c r="U14" s="115">
        <v>158879</v>
      </c>
      <c r="V14" s="104">
        <f>IF(U14&lt;W14,W14,U14)</f>
        <v>269598</v>
      </c>
      <c r="W14" s="104">
        <f>SUM(X14:AA14)</f>
        <v>269598</v>
      </c>
      <c r="X14" s="114">
        <v>50676</v>
      </c>
      <c r="Y14" s="114">
        <v>217322</v>
      </c>
      <c r="Z14" s="114">
        <v>1600</v>
      </c>
      <c r="AA14" s="114"/>
      <c r="AB14" s="114">
        <v>12346</v>
      </c>
      <c r="AC14" s="114">
        <v>30817</v>
      </c>
      <c r="AD14" s="114">
        <v>27</v>
      </c>
      <c r="AE14" s="113"/>
      <c r="AF14" s="113">
        <v>845737</v>
      </c>
      <c r="AG14" s="101">
        <f>IF(ISERROR(AF14/D14*100),0,AF14/D14*100)</f>
        <v>99.432377302146222</v>
      </c>
    </row>
    <row r="15" spans="1:33" s="67" customFormat="1" ht="27.75" customHeight="1">
      <c r="A15" s="78" t="s">
        <v>49</v>
      </c>
      <c r="B15" s="71">
        <f>G15+O15+U15</f>
        <v>518742</v>
      </c>
      <c r="C15" s="71">
        <f>H15+P15+V15</f>
        <v>612695</v>
      </c>
      <c r="D15" s="99">
        <f>I15+Q15+W15</f>
        <v>558550.30000000005</v>
      </c>
      <c r="E15" s="77">
        <f>IF(ISERROR(D15/C15*100),0,D15/C15*100)</f>
        <v>91.162862435632746</v>
      </c>
      <c r="F15" s="112">
        <v>12</v>
      </c>
      <c r="G15" s="97">
        <v>406048</v>
      </c>
      <c r="H15" s="71">
        <f>IF(G15&lt;I15,I15,G15)</f>
        <v>500001</v>
      </c>
      <c r="I15" s="71">
        <f>SUM(J15:M15)</f>
        <v>500001</v>
      </c>
      <c r="J15" s="92">
        <v>55388</v>
      </c>
      <c r="K15" s="92">
        <v>416708</v>
      </c>
      <c r="L15" s="92">
        <v>2509</v>
      </c>
      <c r="M15" s="92">
        <v>25396</v>
      </c>
      <c r="N15" s="96">
        <v>3.6</v>
      </c>
      <c r="O15" s="96">
        <v>50596</v>
      </c>
      <c r="P15" s="71">
        <f>IF(O15&lt;Q15,Q15,O15)</f>
        <v>50596</v>
      </c>
      <c r="Q15" s="71">
        <f>SUM(R15:S15)</f>
        <v>35768</v>
      </c>
      <c r="R15" s="92" t="s">
        <v>48</v>
      </c>
      <c r="S15" s="92">
        <v>35768</v>
      </c>
      <c r="T15" s="94">
        <v>3.6</v>
      </c>
      <c r="U15" s="95">
        <v>62098</v>
      </c>
      <c r="V15" s="71">
        <f>IF(U15&lt;W15,W15,U15)</f>
        <v>62098</v>
      </c>
      <c r="W15" s="71">
        <f>SUM(X15:AA15)</f>
        <v>22781.3</v>
      </c>
      <c r="X15" s="92">
        <v>3224</v>
      </c>
      <c r="Y15" s="92">
        <f>18657+900.3</f>
        <v>19557.3</v>
      </c>
      <c r="Z15" s="92" t="s">
        <v>48</v>
      </c>
      <c r="AA15" s="92" t="s">
        <v>48</v>
      </c>
      <c r="AB15" s="97">
        <v>10225</v>
      </c>
      <c r="AC15" s="97">
        <v>20083</v>
      </c>
      <c r="AD15" s="92">
        <v>75</v>
      </c>
      <c r="AE15" s="91"/>
      <c r="AF15" s="111">
        <v>554145</v>
      </c>
      <c r="AG15" s="90">
        <f>IF(ISERROR(AF15/D15*100),0,AF15/D15*100)</f>
        <v>99.21129753220076</v>
      </c>
    </row>
    <row r="16" spans="1:33" s="100" customFormat="1" ht="27.75" customHeight="1">
      <c r="A16" s="110" t="s">
        <v>47</v>
      </c>
      <c r="B16" s="104">
        <f>G16+O16+U16</f>
        <v>296199</v>
      </c>
      <c r="C16" s="104">
        <f>H16+P16+V16</f>
        <v>296326</v>
      </c>
      <c r="D16" s="104">
        <f>I16+Q16+W16</f>
        <v>295521</v>
      </c>
      <c r="E16" s="109">
        <f>IF(ISERROR(D16/C16*100),0,D16/C16*100)</f>
        <v>99.728339733941667</v>
      </c>
      <c r="F16" s="107">
        <v>10</v>
      </c>
      <c r="G16" s="108">
        <v>199125</v>
      </c>
      <c r="H16" s="104">
        <f>IF(G16&lt;I16,I16,G16)</f>
        <v>199125</v>
      </c>
      <c r="I16" s="104">
        <f>SUM(J16:M16)</f>
        <v>198320</v>
      </c>
      <c r="J16" s="103">
        <v>23875</v>
      </c>
      <c r="K16" s="103">
        <f>160288+475</f>
        <v>160763</v>
      </c>
      <c r="L16" s="103">
        <v>10753</v>
      </c>
      <c r="M16" s="103">
        <v>2929</v>
      </c>
      <c r="N16" s="107">
        <v>0.5</v>
      </c>
      <c r="O16" s="106">
        <v>45325</v>
      </c>
      <c r="P16" s="104">
        <f>IF(O16&lt;Q16,Q16,O16)</f>
        <v>45325</v>
      </c>
      <c r="Q16" s="104">
        <f>SUM(R16:S16)</f>
        <v>45325</v>
      </c>
      <c r="R16" s="103">
        <v>5492</v>
      </c>
      <c r="S16" s="103">
        <v>39833</v>
      </c>
      <c r="T16" s="105">
        <v>7</v>
      </c>
      <c r="U16" s="105">
        <v>51749</v>
      </c>
      <c r="V16" s="104">
        <f>IF(U16&lt;W16,W16,U16)</f>
        <v>51876</v>
      </c>
      <c r="W16" s="104">
        <f>SUM(X16:AA16)</f>
        <v>51876</v>
      </c>
      <c r="X16" s="103">
        <f>6890+127</f>
        <v>7017</v>
      </c>
      <c r="Y16" s="103">
        <v>41440</v>
      </c>
      <c r="Z16" s="103">
        <v>755</v>
      </c>
      <c r="AA16" s="103">
        <v>2664</v>
      </c>
      <c r="AB16" s="103">
        <f>5553+1+4+1+1+5+2+4+7+8+4</f>
        <v>5590</v>
      </c>
      <c r="AC16" s="103">
        <f>9728+5+9+18+7+15+16+2+2</f>
        <v>9802</v>
      </c>
      <c r="AD16" s="103"/>
      <c r="AE16" s="102"/>
      <c r="AF16" s="102">
        <f>285406+475+127</f>
        <v>286008</v>
      </c>
      <c r="AG16" s="101">
        <f>IF(ISERROR(AF16/D16*100),0,AF16/D16*100)</f>
        <v>96.780939425624581</v>
      </c>
    </row>
    <row r="17" spans="1:33" s="67" customFormat="1" ht="27.75" customHeight="1">
      <c r="A17" s="78" t="s">
        <v>46</v>
      </c>
      <c r="B17" s="71">
        <f>G17+O17+U17</f>
        <v>646962</v>
      </c>
      <c r="C17" s="71">
        <f>H17+P17+V17</f>
        <v>690628</v>
      </c>
      <c r="D17" s="99">
        <f>I17+Q17+W17</f>
        <v>629670</v>
      </c>
      <c r="E17" s="77">
        <f>IF(ISERROR(D17/C17*100),0,D17/C17*100)</f>
        <v>91.173540603624531</v>
      </c>
      <c r="F17" s="75">
        <v>16</v>
      </c>
      <c r="G17" s="76">
        <v>340499</v>
      </c>
      <c r="H17" s="71">
        <f>IF(G17&lt;I17,I17,G17)</f>
        <v>384165</v>
      </c>
      <c r="I17" s="71">
        <f>SUM(J17:M17)</f>
        <v>384165</v>
      </c>
      <c r="J17" s="70">
        <v>60385</v>
      </c>
      <c r="K17" s="70">
        <v>303042</v>
      </c>
      <c r="L17" s="70">
        <v>3396</v>
      </c>
      <c r="M17" s="70">
        <v>17342</v>
      </c>
      <c r="N17" s="75">
        <v>32</v>
      </c>
      <c r="O17" s="70">
        <v>160250</v>
      </c>
      <c r="P17" s="71">
        <f>IF(O17&lt;Q17,Q17,O17)</f>
        <v>160250</v>
      </c>
      <c r="Q17" s="71">
        <f>SUM(R17:S17)</f>
        <v>104863</v>
      </c>
      <c r="R17" s="70">
        <v>279</v>
      </c>
      <c r="S17" s="70">
        <v>104584</v>
      </c>
      <c r="T17" s="98">
        <v>32</v>
      </c>
      <c r="U17" s="70">
        <v>146213</v>
      </c>
      <c r="V17" s="71">
        <f>IF(U17&lt;W17,W17,U17)</f>
        <v>146213</v>
      </c>
      <c r="W17" s="71">
        <f>SUM(X17:AA17)</f>
        <v>140642</v>
      </c>
      <c r="X17" s="70">
        <v>4186</v>
      </c>
      <c r="Y17" s="70">
        <v>134143</v>
      </c>
      <c r="Z17" s="70">
        <v>1190</v>
      </c>
      <c r="AA17" s="70">
        <v>1123</v>
      </c>
      <c r="AB17" s="70">
        <v>8822</v>
      </c>
      <c r="AC17" s="70">
        <v>29478</v>
      </c>
      <c r="AD17" s="70">
        <v>26</v>
      </c>
      <c r="AE17" s="69"/>
      <c r="AF17" s="69">
        <v>570340</v>
      </c>
      <c r="AG17" s="90">
        <f>IF(ISERROR(AF17/D17*100),0,AF17/D17*100)</f>
        <v>90.577604141852092</v>
      </c>
    </row>
    <row r="18" spans="1:33" s="67" customFormat="1" ht="27.75" customHeight="1">
      <c r="A18" s="78" t="s">
        <v>45</v>
      </c>
      <c r="B18" s="71">
        <f>G18+O18+U18</f>
        <v>179146</v>
      </c>
      <c r="C18" s="71">
        <f>H18+P18+V18</f>
        <v>214972</v>
      </c>
      <c r="D18" s="71">
        <f>I18+Q18+W18</f>
        <v>95795</v>
      </c>
      <c r="E18" s="77">
        <f>IF(ISERROR(D18/C18*100),0,D18/C18*100)</f>
        <v>44.561617326907687</v>
      </c>
      <c r="F18" s="96">
        <v>3.6</v>
      </c>
      <c r="G18" s="97">
        <v>11325</v>
      </c>
      <c r="H18" s="71">
        <f>IF(G18&lt;I18,I18,G18)</f>
        <v>47151</v>
      </c>
      <c r="I18" s="71">
        <f>SUM(J18:M18)</f>
        <v>47151</v>
      </c>
      <c r="J18" s="92">
        <v>4203</v>
      </c>
      <c r="K18" s="92">
        <v>36173</v>
      </c>
      <c r="L18" s="92">
        <v>0</v>
      </c>
      <c r="M18" s="92">
        <v>6775</v>
      </c>
      <c r="N18" s="96">
        <v>19</v>
      </c>
      <c r="O18" s="95">
        <v>167821</v>
      </c>
      <c r="P18" s="71">
        <f>IF(O18&lt;Q18,Q18,O18)</f>
        <v>167821</v>
      </c>
      <c r="Q18" s="71">
        <f>SUM(R18:S18)</f>
        <v>48644</v>
      </c>
      <c r="R18" s="92">
        <v>11542</v>
      </c>
      <c r="S18" s="92">
        <v>37102</v>
      </c>
      <c r="T18" s="94"/>
      <c r="U18" s="93"/>
      <c r="V18" s="71">
        <f>IF(U18&lt;W18,W18,U18)</f>
        <v>0</v>
      </c>
      <c r="W18" s="71">
        <f>SUM(X18:AA18)</f>
        <v>0</v>
      </c>
      <c r="X18" s="92"/>
      <c r="Y18" s="92"/>
      <c r="Z18" s="92"/>
      <c r="AA18" s="92"/>
      <c r="AB18" s="92">
        <v>1148</v>
      </c>
      <c r="AC18" s="92">
        <v>2947</v>
      </c>
      <c r="AD18" s="92">
        <v>2</v>
      </c>
      <c r="AE18" s="91"/>
      <c r="AF18" s="91">
        <v>95795</v>
      </c>
      <c r="AG18" s="90">
        <f>IF(ISERROR(AF18/D18*100),0,AF18/D18*100)</f>
        <v>100</v>
      </c>
    </row>
    <row r="19" spans="1:33" s="79" customFormat="1" ht="27.75" customHeight="1" thickBot="1">
      <c r="A19" s="89" t="s">
        <v>44</v>
      </c>
      <c r="B19" s="83">
        <f>G19+O19+U19</f>
        <v>122064</v>
      </c>
      <c r="C19" s="83">
        <f>H19+P19+V19</f>
        <v>122064</v>
      </c>
      <c r="D19" s="83">
        <f>I19+Q19+W19</f>
        <v>20409</v>
      </c>
      <c r="E19" s="88">
        <f>IF(ISERROR(D19/C19*100),0,D19/C19*100)</f>
        <v>16.719917420369644</v>
      </c>
      <c r="F19" s="86">
        <v>3.6</v>
      </c>
      <c r="G19" s="87">
        <v>3999</v>
      </c>
      <c r="H19" s="83">
        <f>IF(G19&lt;I19,I19,G19)</f>
        <v>3999</v>
      </c>
      <c r="I19" s="83">
        <f>SUM(J19:M19)</f>
        <v>3999</v>
      </c>
      <c r="J19" s="82"/>
      <c r="K19" s="82">
        <v>3999</v>
      </c>
      <c r="L19" s="82"/>
      <c r="M19" s="82"/>
      <c r="N19" s="86">
        <v>1</v>
      </c>
      <c r="O19" s="85">
        <v>117457</v>
      </c>
      <c r="P19" s="83">
        <f>IF(O19&lt;Q19,Q19,O19)</f>
        <v>117457</v>
      </c>
      <c r="Q19" s="83">
        <f>SUM(R19:S19)</f>
        <v>15802</v>
      </c>
      <c r="R19" s="82"/>
      <c r="S19" s="82">
        <v>15802</v>
      </c>
      <c r="T19" s="84">
        <v>1</v>
      </c>
      <c r="U19" s="84">
        <v>608</v>
      </c>
      <c r="V19" s="83">
        <f>IF(U19&lt;W19,W19,U19)</f>
        <v>608</v>
      </c>
      <c r="W19" s="83">
        <f>SUM(X19:AA19)</f>
        <v>608</v>
      </c>
      <c r="X19" s="82"/>
      <c r="Y19" s="82">
        <v>608</v>
      </c>
      <c r="Z19" s="82"/>
      <c r="AA19" s="82"/>
      <c r="AB19" s="82">
        <v>593</v>
      </c>
      <c r="AC19" s="82">
        <v>974</v>
      </c>
      <c r="AD19" s="82">
        <v>1</v>
      </c>
      <c r="AE19" s="81"/>
      <c r="AF19" s="81">
        <v>20409</v>
      </c>
      <c r="AG19" s="80">
        <f>IF(ISERROR(AF19/D19*100),0,AF19/D19*100)</f>
        <v>100</v>
      </c>
    </row>
    <row r="20" spans="1:33" s="63" customFormat="1" ht="24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4"/>
    </row>
    <row r="21" spans="1:33" s="63" customFormat="1" ht="24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6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4"/>
    </row>
    <row r="22" spans="1:33" s="67" customFormat="1" ht="27.75" customHeight="1">
      <c r="A22" s="78" t="s">
        <v>43</v>
      </c>
      <c r="B22" s="71">
        <f>G22+O22+U22</f>
        <v>593486</v>
      </c>
      <c r="C22" s="71">
        <f>H22+P22+V22</f>
        <v>593486</v>
      </c>
      <c r="D22" s="71">
        <f>I22+Q22+W22</f>
        <v>593486</v>
      </c>
      <c r="E22" s="77">
        <f>IF(ISERROR(D22/C22*100),0,D22/C22*100)</f>
        <v>100</v>
      </c>
      <c r="F22" s="75">
        <v>13.3</v>
      </c>
      <c r="G22" s="76">
        <v>509551</v>
      </c>
      <c r="H22" s="71">
        <f>IF(G22&lt;I22,I22,G22)</f>
        <v>509551</v>
      </c>
      <c r="I22" s="71">
        <f>SUM(J22:M22)</f>
        <v>509551</v>
      </c>
      <c r="J22" s="70">
        <v>58898</v>
      </c>
      <c r="K22" s="70">
        <v>432870</v>
      </c>
      <c r="L22" s="70">
        <v>8063</v>
      </c>
      <c r="M22" s="70">
        <v>9720</v>
      </c>
      <c r="N22" s="75">
        <v>1.4</v>
      </c>
      <c r="O22" s="74">
        <v>27840</v>
      </c>
      <c r="P22" s="71">
        <f>IF(O22&lt;Q22,Q22,O22)</f>
        <v>27840</v>
      </c>
      <c r="Q22" s="71">
        <f>SUM(R22:S22)</f>
        <v>27840</v>
      </c>
      <c r="R22" s="70"/>
      <c r="S22" s="70">
        <v>27840</v>
      </c>
      <c r="T22" s="73">
        <v>1.4</v>
      </c>
      <c r="U22" s="72">
        <v>56095</v>
      </c>
      <c r="V22" s="71">
        <f>IF(U22&lt;W22,W22,U22)</f>
        <v>56095</v>
      </c>
      <c r="W22" s="71">
        <f>SUM(X22:AA22)</f>
        <v>56095</v>
      </c>
      <c r="X22" s="70">
        <v>5390</v>
      </c>
      <c r="Y22" s="70">
        <v>50260</v>
      </c>
      <c r="Z22" s="70"/>
      <c r="AA22" s="70">
        <v>445</v>
      </c>
      <c r="AB22" s="70">
        <v>11199</v>
      </c>
      <c r="AC22" s="70">
        <v>26053</v>
      </c>
      <c r="AD22" s="70">
        <v>11</v>
      </c>
      <c r="AE22" s="69"/>
      <c r="AF22" s="69">
        <v>582866</v>
      </c>
      <c r="AG22" s="68">
        <f>IF(ISERROR(AF22/D22*100),0,AF22/D22*100)</f>
        <v>98.210572785204704</v>
      </c>
    </row>
    <row r="23" spans="1:33" s="63" customFormat="1" ht="24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6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4"/>
    </row>
    <row r="24" spans="1:33" s="63" customFormat="1" ht="24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6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4"/>
    </row>
    <row r="25" spans="1:33" s="60" customFormat="1" ht="31.5" customHeight="1" thickBot="1">
      <c r="A25" s="62" t="s">
        <v>42</v>
      </c>
      <c r="B25" s="61"/>
    </row>
    <row r="26" spans="1:33" s="22" customFormat="1" ht="23.1" customHeight="1">
      <c r="A26" s="59" t="s">
        <v>41</v>
      </c>
      <c r="B26" s="58" t="s">
        <v>40</v>
      </c>
      <c r="C26" s="51" t="s">
        <v>39</v>
      </c>
      <c r="D26" s="57" t="s">
        <v>38</v>
      </c>
      <c r="E26" s="56" t="s">
        <v>37</v>
      </c>
      <c r="F26" s="56"/>
      <c r="G26" s="56"/>
      <c r="H26" s="56"/>
      <c r="I26" s="56"/>
      <c r="J26" s="56"/>
      <c r="K26" s="56"/>
      <c r="L26" s="55" t="s">
        <v>36</v>
      </c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3"/>
      <c r="Y26" s="52" t="s">
        <v>35</v>
      </c>
      <c r="Z26" s="51" t="s">
        <v>34</v>
      </c>
      <c r="AA26" s="51" t="s">
        <v>33</v>
      </c>
      <c r="AB26" s="51" t="s">
        <v>32</v>
      </c>
      <c r="AC26" s="51" t="s">
        <v>31</v>
      </c>
      <c r="AD26" s="50" t="s">
        <v>30</v>
      </c>
      <c r="AE26" s="49" t="s">
        <v>29</v>
      </c>
    </row>
    <row r="27" spans="1:33" s="22" customFormat="1" ht="23.1" customHeight="1">
      <c r="A27" s="41"/>
      <c r="B27" s="40"/>
      <c r="C27" s="32"/>
      <c r="D27" s="39"/>
      <c r="E27" s="48" t="s">
        <v>28</v>
      </c>
      <c r="F27" s="34" t="s">
        <v>27</v>
      </c>
      <c r="G27" s="34" t="s">
        <v>26</v>
      </c>
      <c r="H27" s="38" t="s">
        <v>19</v>
      </c>
      <c r="I27" s="37"/>
      <c r="J27" s="34" t="s">
        <v>18</v>
      </c>
      <c r="K27" s="34" t="s">
        <v>17</v>
      </c>
      <c r="L27" s="47" t="s">
        <v>25</v>
      </c>
      <c r="M27" s="46"/>
      <c r="N27" s="46"/>
      <c r="O27" s="46"/>
      <c r="P27" s="45"/>
      <c r="Q27" s="44" t="s">
        <v>24</v>
      </c>
      <c r="R27" s="43"/>
      <c r="S27" s="43"/>
      <c r="T27" s="43"/>
      <c r="U27" s="43"/>
      <c r="V27" s="43"/>
      <c r="W27" s="43"/>
      <c r="X27" s="42"/>
      <c r="Y27" s="32"/>
      <c r="Z27" s="32"/>
      <c r="AA27" s="32"/>
      <c r="AB27" s="32"/>
      <c r="AC27" s="32"/>
      <c r="AD27" s="31"/>
      <c r="AE27" s="30"/>
    </row>
    <row r="28" spans="1:33" s="22" customFormat="1" ht="23.1" customHeight="1">
      <c r="A28" s="41"/>
      <c r="B28" s="40"/>
      <c r="C28" s="32"/>
      <c r="D28" s="39"/>
      <c r="E28" s="39"/>
      <c r="F28" s="32"/>
      <c r="G28" s="32"/>
      <c r="H28" s="34" t="s">
        <v>15</v>
      </c>
      <c r="I28" s="34" t="s">
        <v>14</v>
      </c>
      <c r="J28" s="32"/>
      <c r="K28" s="32"/>
      <c r="L28" s="36" t="s">
        <v>23</v>
      </c>
      <c r="M28" s="34" t="s">
        <v>21</v>
      </c>
      <c r="N28" s="34" t="s">
        <v>20</v>
      </c>
      <c r="O28" s="38" t="s">
        <v>19</v>
      </c>
      <c r="P28" s="37"/>
      <c r="Q28" s="36" t="s">
        <v>22</v>
      </c>
      <c r="R28" s="34" t="s">
        <v>21</v>
      </c>
      <c r="S28" s="34" t="s">
        <v>20</v>
      </c>
      <c r="T28" s="35" t="s">
        <v>19</v>
      </c>
      <c r="U28" s="35"/>
      <c r="V28" s="34" t="s">
        <v>18</v>
      </c>
      <c r="W28" s="34" t="s">
        <v>17</v>
      </c>
      <c r="X28" s="33" t="s">
        <v>16</v>
      </c>
      <c r="Y28" s="32"/>
      <c r="Z28" s="32"/>
      <c r="AA28" s="32"/>
      <c r="AB28" s="32"/>
      <c r="AC28" s="32"/>
      <c r="AD28" s="31"/>
      <c r="AE28" s="30"/>
    </row>
    <row r="29" spans="1:33" s="22" customFormat="1" ht="23.1" customHeight="1">
      <c r="A29" s="29"/>
      <c r="B29" s="28"/>
      <c r="C29" s="25"/>
      <c r="D29" s="27"/>
      <c r="E29" s="27"/>
      <c r="F29" s="25"/>
      <c r="G29" s="25"/>
      <c r="H29" s="25"/>
      <c r="I29" s="25"/>
      <c r="J29" s="25"/>
      <c r="K29" s="25"/>
      <c r="L29" s="27"/>
      <c r="M29" s="25"/>
      <c r="N29" s="25"/>
      <c r="O29" s="26" t="s">
        <v>15</v>
      </c>
      <c r="P29" s="26" t="s">
        <v>14</v>
      </c>
      <c r="Q29" s="27"/>
      <c r="R29" s="25"/>
      <c r="S29" s="25"/>
      <c r="T29" s="26" t="s">
        <v>15</v>
      </c>
      <c r="U29" s="26" t="s">
        <v>14</v>
      </c>
      <c r="V29" s="25"/>
      <c r="W29" s="25"/>
      <c r="X29" s="25"/>
      <c r="Y29" s="25"/>
      <c r="Z29" s="25"/>
      <c r="AA29" s="25"/>
      <c r="AB29" s="25"/>
      <c r="AC29" s="25"/>
      <c r="AD29" s="24"/>
      <c r="AE29" s="23"/>
    </row>
    <row r="30" spans="1:33" s="4" customFormat="1" ht="23.1" customHeight="1">
      <c r="A30" s="21" t="s">
        <v>13</v>
      </c>
      <c r="B30" s="18">
        <f>F30+M30+R30</f>
        <v>6040725</v>
      </c>
      <c r="C30" s="18">
        <f>G30+N30+S30</f>
        <v>4216572.7</v>
      </c>
      <c r="D30" s="20">
        <f>IF(ISERROR(C30/B30*100),0,C30/B30*100)</f>
        <v>69.802427688729423</v>
      </c>
      <c r="E30" s="20">
        <f>SUM(E31:E40)</f>
        <v>88.999999999999986</v>
      </c>
      <c r="F30" s="18">
        <f>SUM(F31:F40)</f>
        <v>2669395</v>
      </c>
      <c r="G30" s="18">
        <f>SUM(H30:K30)</f>
        <v>2667724</v>
      </c>
      <c r="H30" s="18">
        <f>SUM(H31:H40)</f>
        <v>302021</v>
      </c>
      <c r="I30" s="18">
        <f>SUM(I31:I40)</f>
        <v>2032885</v>
      </c>
      <c r="J30" s="18">
        <f>SUM(J31:J40)</f>
        <v>31875</v>
      </c>
      <c r="K30" s="18">
        <f>SUM(K31:K40)</f>
        <v>300943</v>
      </c>
      <c r="L30" s="20">
        <f>SUM(L31:L40)</f>
        <v>187.34</v>
      </c>
      <c r="M30" s="18">
        <f>SUM(M31:M40)</f>
        <v>1989563</v>
      </c>
      <c r="N30" s="18">
        <f>SUM(O30:P30)</f>
        <v>731279.4</v>
      </c>
      <c r="O30" s="18">
        <f>SUM(O31:O40)</f>
        <v>18279</v>
      </c>
      <c r="P30" s="18">
        <f>SUM(P31:P40)</f>
        <v>713000.4</v>
      </c>
      <c r="Q30" s="20">
        <f>SUM(Q31:Q40)</f>
        <v>117.80999999999999</v>
      </c>
      <c r="R30" s="18">
        <f>SUM(R31:R40)</f>
        <v>1381767</v>
      </c>
      <c r="S30" s="18">
        <f>SUM(T30:W30)</f>
        <v>817569.3</v>
      </c>
      <c r="T30" s="18">
        <f>SUM(T31:T40)</f>
        <v>113663</v>
      </c>
      <c r="U30" s="18">
        <f>SUM(U31:U40)</f>
        <v>695570.3</v>
      </c>
      <c r="V30" s="18">
        <f>SUM(V31:V40)</f>
        <v>4004</v>
      </c>
      <c r="W30" s="18">
        <f>SUM(W31:W40)</f>
        <v>4332</v>
      </c>
      <c r="X30" s="19">
        <f>IF(ISERROR(S30/R30*100),0,S30/R30*100)</f>
        <v>59.168390908163246</v>
      </c>
      <c r="Y30" s="18">
        <f>SUM(Y31:Y40)</f>
        <v>68601</v>
      </c>
      <c r="Z30" s="18">
        <f>SUM(Z31:Z40)</f>
        <v>160579</v>
      </c>
      <c r="AA30" s="18">
        <f>SUM(AA31:AA40)</f>
        <v>207</v>
      </c>
      <c r="AB30" s="18">
        <f>SUM(AB31:AB40)</f>
        <v>64</v>
      </c>
      <c r="AC30" s="17">
        <f>SUM(AC31:AC40)</f>
        <v>4010130</v>
      </c>
      <c r="AD30" s="16" t="s">
        <v>12</v>
      </c>
      <c r="AE30" s="15">
        <f>IF(ISERROR(AC30/C30*100),0,AC30/C30*100)</f>
        <v>95.104016586741167</v>
      </c>
    </row>
    <row r="31" spans="1:33" s="4" customFormat="1" ht="23.1" customHeight="1">
      <c r="A31" s="14" t="s">
        <v>11</v>
      </c>
      <c r="B31" s="10">
        <f>F31+M31+R31</f>
        <v>765903</v>
      </c>
      <c r="C31" s="10">
        <f>G31+N31+S31</f>
        <v>441161</v>
      </c>
      <c r="D31" s="13">
        <f>IF(ISERROR(C31/B31*100),0,C31/B31*100)</f>
        <v>57.600113852537461</v>
      </c>
      <c r="E31" s="11">
        <v>14.1</v>
      </c>
      <c r="F31" s="12">
        <v>262845</v>
      </c>
      <c r="G31" s="10">
        <f>SUM(H31:K31)</f>
        <v>262845</v>
      </c>
      <c r="H31" s="9">
        <v>36490</v>
      </c>
      <c r="I31" s="9">
        <v>208616</v>
      </c>
      <c r="J31" s="9">
        <v>2231</v>
      </c>
      <c r="K31" s="9">
        <v>15508</v>
      </c>
      <c r="L31" s="11">
        <v>16.8</v>
      </c>
      <c r="M31" s="9">
        <v>260450</v>
      </c>
      <c r="N31" s="10">
        <f>SUM(O31:P31)</f>
        <v>91970</v>
      </c>
      <c r="O31" s="9">
        <v>0</v>
      </c>
      <c r="P31" s="9">
        <v>91970</v>
      </c>
      <c r="Q31" s="11">
        <v>16.809999999999999</v>
      </c>
      <c r="R31" s="9">
        <v>242608</v>
      </c>
      <c r="S31" s="10">
        <f>SUM(T31:W31)</f>
        <v>86346</v>
      </c>
      <c r="T31" s="9">
        <v>14768</v>
      </c>
      <c r="U31" s="9">
        <v>71578</v>
      </c>
      <c r="V31" s="7">
        <v>0</v>
      </c>
      <c r="W31" s="7">
        <v>0</v>
      </c>
      <c r="X31" s="8">
        <f>IF(ISERROR(S31/R31*100),0,S31/R31*100)</f>
        <v>35.590747213612083</v>
      </c>
      <c r="Y31" s="7">
        <v>5950</v>
      </c>
      <c r="Z31" s="7">
        <v>16090</v>
      </c>
      <c r="AA31" s="7">
        <v>44</v>
      </c>
      <c r="AB31" s="7">
        <v>64</v>
      </c>
      <c r="AC31" s="7">
        <v>267875</v>
      </c>
      <c r="AD31" s="6" t="s">
        <v>3</v>
      </c>
      <c r="AE31" s="5">
        <f>IF(ISERROR(AC31/C31*100),0,AC31/C31*100)</f>
        <v>60.720462597555091</v>
      </c>
    </row>
    <row r="32" spans="1:33" s="4" customFormat="1" ht="23.1" customHeight="1">
      <c r="A32" s="14" t="s">
        <v>10</v>
      </c>
      <c r="B32" s="10">
        <f>F32+M32+R32</f>
        <v>168346</v>
      </c>
      <c r="C32" s="10">
        <f>G32+N32+S32</f>
        <v>158116</v>
      </c>
      <c r="D32" s="13">
        <f>IF(ISERROR(C32/B32*100),0,C32/B32*100)</f>
        <v>93.923229539163387</v>
      </c>
      <c r="E32" s="11">
        <v>4.5999999999999996</v>
      </c>
      <c r="F32" s="12">
        <v>158116</v>
      </c>
      <c r="G32" s="10">
        <f>SUM(H32:K32)</f>
        <v>158116</v>
      </c>
      <c r="H32" s="9">
        <v>29467</v>
      </c>
      <c r="I32" s="9">
        <v>118904</v>
      </c>
      <c r="J32" s="9">
        <v>0</v>
      </c>
      <c r="K32" s="9">
        <v>9745</v>
      </c>
      <c r="L32" s="11">
        <v>0</v>
      </c>
      <c r="M32" s="9">
        <v>6090</v>
      </c>
      <c r="N32" s="10">
        <f>SUM(O32:P32)</f>
        <v>0</v>
      </c>
      <c r="O32" s="9">
        <v>0</v>
      </c>
      <c r="P32" s="9">
        <v>0</v>
      </c>
      <c r="Q32" s="11">
        <v>0</v>
      </c>
      <c r="R32" s="9">
        <v>4140</v>
      </c>
      <c r="S32" s="10">
        <f>SUM(T32:W32)</f>
        <v>0</v>
      </c>
      <c r="T32" s="9">
        <v>0</v>
      </c>
      <c r="U32" s="9">
        <v>0</v>
      </c>
      <c r="V32" s="7">
        <v>0</v>
      </c>
      <c r="W32" s="7">
        <v>0</v>
      </c>
      <c r="X32" s="8">
        <f>IF(ISERROR(S32/R32*100),0,S32/R32*100)</f>
        <v>0</v>
      </c>
      <c r="Y32" s="7">
        <v>2251</v>
      </c>
      <c r="Z32" s="7">
        <v>8467</v>
      </c>
      <c r="AA32" s="7">
        <v>7</v>
      </c>
      <c r="AB32" s="7">
        <v>0</v>
      </c>
      <c r="AC32" s="7">
        <v>157533</v>
      </c>
      <c r="AD32" s="6" t="s">
        <v>3</v>
      </c>
      <c r="AE32" s="5">
        <f>IF(ISERROR(AC32/C32*100),0,AC32/C32*100)</f>
        <v>99.631283361582632</v>
      </c>
    </row>
    <row r="33" spans="1:31" s="4" customFormat="1" ht="23.1" customHeight="1">
      <c r="A33" s="14" t="s">
        <v>9</v>
      </c>
      <c r="B33" s="10">
        <f>F33+M33+R33</f>
        <v>593486</v>
      </c>
      <c r="C33" s="10">
        <f>G33+N33+S33</f>
        <v>593486</v>
      </c>
      <c r="D33" s="13">
        <f>IF(ISERROR(C33/B33*100),0,C33/B33*100)</f>
        <v>100</v>
      </c>
      <c r="E33" s="11">
        <v>13.3</v>
      </c>
      <c r="F33" s="12">
        <v>509551</v>
      </c>
      <c r="G33" s="10">
        <f>SUM(H33:K33)</f>
        <v>509551</v>
      </c>
      <c r="H33" s="9">
        <v>58898</v>
      </c>
      <c r="I33" s="9">
        <v>432870</v>
      </c>
      <c r="J33" s="9">
        <v>8063</v>
      </c>
      <c r="K33" s="9">
        <v>9720</v>
      </c>
      <c r="L33" s="11">
        <v>1.4</v>
      </c>
      <c r="M33" s="9">
        <v>27840</v>
      </c>
      <c r="N33" s="10">
        <f>SUM(O33:P33)</f>
        <v>27840</v>
      </c>
      <c r="O33" s="9">
        <v>0</v>
      </c>
      <c r="P33" s="9">
        <v>27840</v>
      </c>
      <c r="Q33" s="11">
        <v>1.4</v>
      </c>
      <c r="R33" s="9">
        <v>56095</v>
      </c>
      <c r="S33" s="10">
        <f>SUM(T33:W33)</f>
        <v>56095</v>
      </c>
      <c r="T33" s="9">
        <v>5390</v>
      </c>
      <c r="U33" s="9">
        <v>50260</v>
      </c>
      <c r="V33" s="7">
        <v>0</v>
      </c>
      <c r="W33" s="7">
        <v>445</v>
      </c>
      <c r="X33" s="8">
        <f>IF(ISERROR(S33/R33*100),0,S33/R33*100)</f>
        <v>100</v>
      </c>
      <c r="Y33" s="7">
        <v>11199</v>
      </c>
      <c r="Z33" s="7">
        <v>26053</v>
      </c>
      <c r="AA33" s="7">
        <v>11</v>
      </c>
      <c r="AB33" s="7">
        <v>0</v>
      </c>
      <c r="AC33" s="7">
        <v>582866</v>
      </c>
      <c r="AD33" s="6" t="s">
        <v>3</v>
      </c>
      <c r="AE33" s="5">
        <f>IF(ISERROR(AC33/C33*100),0,AC33/C33*100)</f>
        <v>98.210572785204704</v>
      </c>
    </row>
    <row r="34" spans="1:31" s="4" customFormat="1" ht="23.1" customHeight="1">
      <c r="A34" s="14" t="s">
        <v>8</v>
      </c>
      <c r="B34" s="10">
        <f>F34+M34+R34</f>
        <v>1040874</v>
      </c>
      <c r="C34" s="10">
        <f>G34+N34+S34</f>
        <v>641761</v>
      </c>
      <c r="D34" s="13">
        <f>IF(ISERROR(C34/B34*100),0,C34/B34*100)</f>
        <v>61.655973729769407</v>
      </c>
      <c r="E34" s="11">
        <v>6.4</v>
      </c>
      <c r="F34" s="12">
        <v>67900</v>
      </c>
      <c r="G34" s="10">
        <f>SUM(H34:K34)</f>
        <v>67900</v>
      </c>
      <c r="H34" s="9">
        <v>8740</v>
      </c>
      <c r="I34" s="9">
        <v>56820</v>
      </c>
      <c r="J34" s="9">
        <v>1680</v>
      </c>
      <c r="K34" s="9">
        <v>660</v>
      </c>
      <c r="L34" s="11">
        <v>69.040000000000006</v>
      </c>
      <c r="M34" s="9">
        <v>501241</v>
      </c>
      <c r="N34" s="10">
        <f>SUM(O34:P34)</f>
        <v>259015</v>
      </c>
      <c r="O34" s="9">
        <v>966</v>
      </c>
      <c r="P34" s="9">
        <v>258049</v>
      </c>
      <c r="Q34" s="11">
        <v>39</v>
      </c>
      <c r="R34" s="9">
        <v>471733</v>
      </c>
      <c r="S34" s="10">
        <f>SUM(T34:W34)</f>
        <v>314846</v>
      </c>
      <c r="T34" s="9">
        <v>49594</v>
      </c>
      <c r="U34" s="9">
        <v>264693</v>
      </c>
      <c r="V34" s="7">
        <v>459</v>
      </c>
      <c r="W34" s="7">
        <v>100</v>
      </c>
      <c r="X34" s="8">
        <f>IF(ISERROR(S34/R34*100),0,S34/R34*100)</f>
        <v>66.742415730932535</v>
      </c>
      <c r="Y34" s="7">
        <v>9834</v>
      </c>
      <c r="Z34" s="7">
        <v>16545</v>
      </c>
      <c r="AA34" s="7">
        <v>11</v>
      </c>
      <c r="AB34" s="7">
        <v>0</v>
      </c>
      <c r="AC34" s="7">
        <v>641761</v>
      </c>
      <c r="AD34" s="6" t="s">
        <v>3</v>
      </c>
      <c r="AE34" s="5">
        <f>IF(ISERROR(AC34/C34*100),0,AC34/C34*100)</f>
        <v>100</v>
      </c>
    </row>
    <row r="35" spans="1:31" s="4" customFormat="1" ht="23.1" customHeight="1">
      <c r="A35" s="14" t="s">
        <v>7</v>
      </c>
      <c r="B35" s="10">
        <f>F35+M35+R35</f>
        <v>943500</v>
      </c>
      <c r="C35" s="10">
        <f>G35+N35+S35</f>
        <v>844040</v>
      </c>
      <c r="D35" s="13">
        <f>IF(ISERROR(C35/B35*100),0,C35/B35*100)</f>
        <v>89.458399576046631</v>
      </c>
      <c r="E35" s="11">
        <v>5.4</v>
      </c>
      <c r="F35" s="12">
        <v>568943</v>
      </c>
      <c r="G35" s="10">
        <f>SUM(H35:K35)</f>
        <v>568943</v>
      </c>
      <c r="H35" s="9">
        <v>29658</v>
      </c>
      <c r="I35" s="9">
        <v>318174</v>
      </c>
      <c r="J35" s="9">
        <v>3243</v>
      </c>
      <c r="K35" s="9">
        <v>217868</v>
      </c>
      <c r="L35" s="11">
        <v>26</v>
      </c>
      <c r="M35" s="9">
        <v>215678</v>
      </c>
      <c r="N35" s="10">
        <f>SUM(O35:P35)</f>
        <v>126530</v>
      </c>
      <c r="O35" s="9">
        <v>0</v>
      </c>
      <c r="P35" s="9">
        <v>126530</v>
      </c>
      <c r="Q35" s="11">
        <v>18</v>
      </c>
      <c r="R35" s="9">
        <v>158879</v>
      </c>
      <c r="S35" s="10">
        <f>SUM(T35:W35)</f>
        <v>148567</v>
      </c>
      <c r="T35" s="9">
        <v>29611</v>
      </c>
      <c r="U35" s="9">
        <v>117356</v>
      </c>
      <c r="V35" s="7">
        <v>1600</v>
      </c>
      <c r="W35" s="7">
        <v>0</v>
      </c>
      <c r="X35" s="8">
        <f>IF(ISERROR(S35/R35*100),0,S35/R35*100)</f>
        <v>93.509526117359755</v>
      </c>
      <c r="Y35" s="7">
        <v>12544</v>
      </c>
      <c r="Z35" s="7">
        <v>28404</v>
      </c>
      <c r="AA35" s="7">
        <v>29</v>
      </c>
      <c r="AB35" s="7">
        <v>0</v>
      </c>
      <c r="AC35" s="7">
        <v>834000</v>
      </c>
      <c r="AD35" s="6" t="s">
        <v>3</v>
      </c>
      <c r="AE35" s="5">
        <f>IF(ISERROR(AC35/C35*100),0,AC35/C35*100)</f>
        <v>98.810482915501623</v>
      </c>
    </row>
    <row r="36" spans="1:31" s="4" customFormat="1" ht="23.1" customHeight="1">
      <c r="A36" s="14" t="s">
        <v>6</v>
      </c>
      <c r="B36" s="10">
        <f>F36+M36+R36</f>
        <v>557183</v>
      </c>
      <c r="C36" s="10">
        <f>G36+N36+S36</f>
        <v>556541.70000000007</v>
      </c>
      <c r="D36" s="13">
        <f>IF(ISERROR(C36/B36*100),0,C36/B36*100)</f>
        <v>99.884903164669424</v>
      </c>
      <c r="E36" s="11">
        <v>12</v>
      </c>
      <c r="F36" s="12">
        <v>498383</v>
      </c>
      <c r="G36" s="10">
        <f>SUM(H36:K36)</f>
        <v>497992</v>
      </c>
      <c r="H36" s="9">
        <v>55305</v>
      </c>
      <c r="I36" s="9">
        <v>414782</v>
      </c>
      <c r="J36" s="9">
        <v>2509</v>
      </c>
      <c r="K36" s="9">
        <v>25396</v>
      </c>
      <c r="L36" s="11">
        <v>3.6</v>
      </c>
      <c r="M36" s="9">
        <v>35900</v>
      </c>
      <c r="N36" s="10">
        <f>SUM(O36:P36)</f>
        <v>35768.400000000001</v>
      </c>
      <c r="O36" s="9">
        <v>0</v>
      </c>
      <c r="P36" s="9">
        <v>35768.400000000001</v>
      </c>
      <c r="Q36" s="11">
        <v>3.6</v>
      </c>
      <c r="R36" s="9">
        <v>22900</v>
      </c>
      <c r="S36" s="10">
        <f>SUM(T36:W36)</f>
        <v>22781.3</v>
      </c>
      <c r="T36" s="9">
        <v>3224</v>
      </c>
      <c r="U36" s="9">
        <v>19557.3</v>
      </c>
      <c r="V36" s="7">
        <v>0</v>
      </c>
      <c r="W36" s="7">
        <v>0</v>
      </c>
      <c r="X36" s="8">
        <f>IF(ISERROR(S36/R36*100),0,S36/R36*100)</f>
        <v>99.481659388646278</v>
      </c>
      <c r="Y36" s="7">
        <v>10152</v>
      </c>
      <c r="Z36" s="7">
        <v>19920</v>
      </c>
      <c r="AA36" s="7">
        <v>75</v>
      </c>
      <c r="AB36" s="7">
        <v>0</v>
      </c>
      <c r="AC36" s="7">
        <v>554145</v>
      </c>
      <c r="AD36" s="6" t="s">
        <v>3</v>
      </c>
      <c r="AE36" s="5">
        <f>IF(ISERROR(AC36/C36*100),0,AC36/C36*100)</f>
        <v>99.56935841465247</v>
      </c>
    </row>
    <row r="37" spans="1:31" s="4" customFormat="1" ht="23.1" customHeight="1">
      <c r="A37" s="14" t="s">
        <v>5</v>
      </c>
      <c r="B37" s="10">
        <f>F37+M37+R37</f>
        <v>296199</v>
      </c>
      <c r="C37" s="10">
        <f>G37+N37+S37</f>
        <v>294919</v>
      </c>
      <c r="D37" s="13">
        <f>IF(ISERROR(C37/B37*100),0,C37/B37*100)</f>
        <v>99.567858095402073</v>
      </c>
      <c r="E37" s="11">
        <v>10</v>
      </c>
      <c r="F37" s="12">
        <v>199125</v>
      </c>
      <c r="G37" s="10">
        <f>SUM(H37:K37)</f>
        <v>197845</v>
      </c>
      <c r="H37" s="9">
        <v>23875</v>
      </c>
      <c r="I37" s="9">
        <v>160288</v>
      </c>
      <c r="J37" s="9">
        <v>10753</v>
      </c>
      <c r="K37" s="9">
        <v>2929</v>
      </c>
      <c r="L37" s="11">
        <v>0.5</v>
      </c>
      <c r="M37" s="9">
        <v>45325</v>
      </c>
      <c r="N37" s="10">
        <f>SUM(O37:P37)</f>
        <v>45325</v>
      </c>
      <c r="O37" s="9">
        <v>5492</v>
      </c>
      <c r="P37" s="9">
        <v>39833</v>
      </c>
      <c r="Q37" s="11">
        <v>7</v>
      </c>
      <c r="R37" s="9">
        <v>51749</v>
      </c>
      <c r="S37" s="10">
        <f>SUM(T37:W37)</f>
        <v>51749</v>
      </c>
      <c r="T37" s="9">
        <v>6890</v>
      </c>
      <c r="U37" s="9">
        <v>41440</v>
      </c>
      <c r="V37" s="7">
        <v>755</v>
      </c>
      <c r="W37" s="7">
        <v>2664</v>
      </c>
      <c r="X37" s="8">
        <f>IF(ISERROR(S37/R37*100),0,S37/R37*100)</f>
        <v>100</v>
      </c>
      <c r="Y37" s="7">
        <v>5553</v>
      </c>
      <c r="Z37" s="7">
        <v>9728</v>
      </c>
      <c r="AA37" s="7">
        <v>0</v>
      </c>
      <c r="AB37" s="7">
        <v>0</v>
      </c>
      <c r="AC37" s="7">
        <v>285406</v>
      </c>
      <c r="AD37" s="6" t="s">
        <v>3</v>
      </c>
      <c r="AE37" s="5">
        <f>IF(ISERROR(AC37/C37*100),0,AC37/C37*100)</f>
        <v>96.774368555433867</v>
      </c>
    </row>
    <row r="38" spans="1:31" s="4" customFormat="1" ht="23.1" customHeight="1">
      <c r="A38" s="14" t="s">
        <v>4</v>
      </c>
      <c r="B38" s="10">
        <f>F38+M38+R38</f>
        <v>1287834</v>
      </c>
      <c r="C38" s="10">
        <f>G38+N38+S38</f>
        <v>570344</v>
      </c>
      <c r="D38" s="13">
        <f>IF(ISERROR(C38/B38*100),0,C38/B38*100)</f>
        <v>44.287074265782699</v>
      </c>
      <c r="E38" s="11">
        <v>16</v>
      </c>
      <c r="F38" s="12">
        <v>353382</v>
      </c>
      <c r="G38" s="10">
        <f>SUM(H38:K38)</f>
        <v>353382</v>
      </c>
      <c r="H38" s="9">
        <v>55385</v>
      </c>
      <c r="I38" s="9">
        <v>282259</v>
      </c>
      <c r="J38" s="9">
        <v>3396</v>
      </c>
      <c r="K38" s="9">
        <v>12342</v>
      </c>
      <c r="L38" s="11">
        <v>32</v>
      </c>
      <c r="M38" s="9">
        <v>561397</v>
      </c>
      <c r="N38" s="10">
        <f>SUM(O38:P38)</f>
        <v>80385</v>
      </c>
      <c r="O38" s="9">
        <v>279</v>
      </c>
      <c r="P38" s="9">
        <v>80106</v>
      </c>
      <c r="Q38" s="11">
        <v>32</v>
      </c>
      <c r="R38" s="9">
        <v>373055</v>
      </c>
      <c r="S38" s="10">
        <f>SUM(T38:W38)</f>
        <v>136577</v>
      </c>
      <c r="T38" s="9">
        <v>4186</v>
      </c>
      <c r="U38" s="9">
        <v>130078</v>
      </c>
      <c r="V38" s="7">
        <v>1190</v>
      </c>
      <c r="W38" s="7">
        <v>1123</v>
      </c>
      <c r="X38" s="8">
        <f>IF(ISERROR(S38/R38*100),0,S38/R38*100)</f>
        <v>36.610419375159161</v>
      </c>
      <c r="Y38" s="7">
        <v>8822</v>
      </c>
      <c r="Z38" s="7">
        <v>29478</v>
      </c>
      <c r="AA38" s="7">
        <v>26</v>
      </c>
      <c r="AB38" s="7">
        <v>0</v>
      </c>
      <c r="AC38" s="7">
        <v>570340</v>
      </c>
      <c r="AD38" s="6" t="s">
        <v>3</v>
      </c>
      <c r="AE38" s="5">
        <f>IF(ISERROR(AC38/C38*100),0,AC38/C38*100)</f>
        <v>99.999298668873521</v>
      </c>
    </row>
    <row r="39" spans="1:31" s="4" customFormat="1" ht="23.1" customHeight="1">
      <c r="A39" s="14" t="s">
        <v>2</v>
      </c>
      <c r="B39" s="10">
        <f>F39+M39+R39</f>
        <v>214972</v>
      </c>
      <c r="C39" s="10">
        <f>G39+N39+S39</f>
        <v>95795</v>
      </c>
      <c r="D39" s="13">
        <f>IF(ISERROR(C39/B39*100),0,C39/B39*100)</f>
        <v>44.561617326907687</v>
      </c>
      <c r="E39" s="11">
        <v>3.6</v>
      </c>
      <c r="F39" s="12">
        <v>47151</v>
      </c>
      <c r="G39" s="10">
        <f>SUM(H39:K39)</f>
        <v>47151</v>
      </c>
      <c r="H39" s="9">
        <v>4203</v>
      </c>
      <c r="I39" s="9">
        <v>36173</v>
      </c>
      <c r="J39" s="9">
        <v>0</v>
      </c>
      <c r="K39" s="9">
        <v>6775</v>
      </c>
      <c r="L39" s="11">
        <v>19</v>
      </c>
      <c r="M39" s="9">
        <v>167821</v>
      </c>
      <c r="N39" s="10">
        <f>SUM(O39:P39)</f>
        <v>48644</v>
      </c>
      <c r="O39" s="9">
        <v>11542</v>
      </c>
      <c r="P39" s="9">
        <v>37102</v>
      </c>
      <c r="Q39" s="11">
        <v>0</v>
      </c>
      <c r="R39" s="9">
        <v>0</v>
      </c>
      <c r="S39" s="10">
        <f>SUM(T39:W39)</f>
        <v>0</v>
      </c>
      <c r="T39" s="9">
        <v>0</v>
      </c>
      <c r="U39" s="9">
        <v>0</v>
      </c>
      <c r="V39" s="7">
        <v>0</v>
      </c>
      <c r="W39" s="7">
        <v>0</v>
      </c>
      <c r="X39" s="8">
        <f>IF(ISERROR(S39/R39*100),0,S39/R39*100)</f>
        <v>0</v>
      </c>
      <c r="Y39" s="7">
        <v>1148</v>
      </c>
      <c r="Z39" s="7">
        <v>2947</v>
      </c>
      <c r="AA39" s="7">
        <v>2</v>
      </c>
      <c r="AB39" s="7">
        <v>0</v>
      </c>
      <c r="AC39" s="7">
        <v>95795</v>
      </c>
      <c r="AD39" s="6" t="s">
        <v>0</v>
      </c>
      <c r="AE39" s="5">
        <f>IF(ISERROR(AC39/C39*100),0,AC39/C39*100)</f>
        <v>100</v>
      </c>
    </row>
    <row r="40" spans="1:31" s="4" customFormat="1" ht="23.1" customHeight="1">
      <c r="A40" s="14" t="s">
        <v>1</v>
      </c>
      <c r="B40" s="10">
        <f>F40+M40+R40</f>
        <v>172428</v>
      </c>
      <c r="C40" s="10">
        <f>G40+N40+S40</f>
        <v>20409</v>
      </c>
      <c r="D40" s="13">
        <f>IF(ISERROR(C40/B40*100),0,C40/B40*100)</f>
        <v>11.83624469343726</v>
      </c>
      <c r="E40" s="11">
        <v>3.6</v>
      </c>
      <c r="F40" s="12">
        <v>3999</v>
      </c>
      <c r="G40" s="10">
        <f>SUM(H40:K40)</f>
        <v>3999</v>
      </c>
      <c r="H40" s="9">
        <v>0</v>
      </c>
      <c r="I40" s="9">
        <v>3999</v>
      </c>
      <c r="J40" s="9">
        <v>0</v>
      </c>
      <c r="K40" s="9">
        <v>0</v>
      </c>
      <c r="L40" s="11">
        <v>19</v>
      </c>
      <c r="M40" s="9">
        <v>167821</v>
      </c>
      <c r="N40" s="10">
        <f>SUM(O40:P40)</f>
        <v>15802</v>
      </c>
      <c r="O40" s="9">
        <v>0</v>
      </c>
      <c r="P40" s="9">
        <v>15802</v>
      </c>
      <c r="Q40" s="11">
        <v>0</v>
      </c>
      <c r="R40" s="9">
        <v>608</v>
      </c>
      <c r="S40" s="10">
        <f>SUM(T40:W40)</f>
        <v>608</v>
      </c>
      <c r="T40" s="9">
        <v>0</v>
      </c>
      <c r="U40" s="9">
        <v>608</v>
      </c>
      <c r="V40" s="7">
        <v>0</v>
      </c>
      <c r="W40" s="7">
        <v>0</v>
      </c>
      <c r="X40" s="8">
        <f>IF(ISERROR(S40/R40*100),0,S40/R40*100)</f>
        <v>100</v>
      </c>
      <c r="Y40" s="7">
        <v>1148</v>
      </c>
      <c r="Z40" s="7">
        <v>2947</v>
      </c>
      <c r="AA40" s="7">
        <v>2</v>
      </c>
      <c r="AB40" s="7">
        <v>0</v>
      </c>
      <c r="AC40" s="7">
        <v>20409</v>
      </c>
      <c r="AD40" s="6" t="s">
        <v>0</v>
      </c>
      <c r="AE40" s="5">
        <f>IF(ISERROR(AC40/C40*100),0,AC40/C40*100)</f>
        <v>100</v>
      </c>
    </row>
  </sheetData>
  <mergeCells count="72">
    <mergeCell ref="Q7:Q8"/>
    <mergeCell ref="AB5:AB8"/>
    <mergeCell ref="R7:S7"/>
    <mergeCell ref="AE5:AE8"/>
    <mergeCell ref="N5:AA5"/>
    <mergeCell ref="X7:Y7"/>
    <mergeCell ref="Z7:Z8"/>
    <mergeCell ref="AA7:AA8"/>
    <mergeCell ref="J7:J8"/>
    <mergeCell ref="N6:S6"/>
    <mergeCell ref="AG5:AG8"/>
    <mergeCell ref="AC5:AC8"/>
    <mergeCell ref="T7:T8"/>
    <mergeCell ref="T6:AA6"/>
    <mergeCell ref="L6:L8"/>
    <mergeCell ref="V7:V8"/>
    <mergeCell ref="AD5:AD8"/>
    <mergeCell ref="AF5:AF8"/>
    <mergeCell ref="H6:H8"/>
    <mergeCell ref="G6:G8"/>
    <mergeCell ref="O7:O8"/>
    <mergeCell ref="U7:U8"/>
    <mergeCell ref="W7:W8"/>
    <mergeCell ref="I6:I8"/>
    <mergeCell ref="J6:K6"/>
    <mergeCell ref="M6:M8"/>
    <mergeCell ref="P7:P8"/>
    <mergeCell ref="N7:N8"/>
    <mergeCell ref="F5:M5"/>
    <mergeCell ref="K7:K8"/>
    <mergeCell ref="A2:E2"/>
    <mergeCell ref="A5:A8"/>
    <mergeCell ref="C5:C8"/>
    <mergeCell ref="D5:D8"/>
    <mergeCell ref="E5:E8"/>
    <mergeCell ref="A3:D3"/>
    <mergeCell ref="F6:F8"/>
    <mergeCell ref="B5:B8"/>
    <mergeCell ref="W28:W29"/>
    <mergeCell ref="X28:X29"/>
    <mergeCell ref="O28:P28"/>
    <mergeCell ref="Q28:Q29"/>
    <mergeCell ref="R28:R29"/>
    <mergeCell ref="S28:S29"/>
    <mergeCell ref="T28:U28"/>
    <mergeCell ref="V28:V29"/>
    <mergeCell ref="A26:A29"/>
    <mergeCell ref="B26:B29"/>
    <mergeCell ref="C26:C29"/>
    <mergeCell ref="D26:D29"/>
    <mergeCell ref="E26:K26"/>
    <mergeCell ref="L26:X26"/>
    <mergeCell ref="I28:I29"/>
    <mergeCell ref="L28:L29"/>
    <mergeCell ref="M28:M29"/>
    <mergeCell ref="N28:N29"/>
    <mergeCell ref="Y26:Y29"/>
    <mergeCell ref="Z26:Z29"/>
    <mergeCell ref="AA26:AA29"/>
    <mergeCell ref="AB26:AB29"/>
    <mergeCell ref="AC26:AC29"/>
    <mergeCell ref="AD26:AD29"/>
    <mergeCell ref="AE26:AE29"/>
    <mergeCell ref="E27:E29"/>
    <mergeCell ref="F27:F29"/>
    <mergeCell ref="G27:G29"/>
    <mergeCell ref="H27:I27"/>
    <mergeCell ref="J27:J29"/>
    <mergeCell ref="K27:K29"/>
    <mergeCell ref="L27:P27"/>
    <mergeCell ref="Q27:X27"/>
    <mergeCell ref="H28:H29"/>
  </mergeCells>
  <phoneticPr fontId="3" type="noConversion"/>
  <conditionalFormatting sqref="A9:AG19">
    <cfRule type="expression" dxfId="129" priority="129" stopIfTrue="1">
      <formula>OR($A9="전국",RIGHT($A9,3)="광역시",RIGHT($A9,3)="특별시",RIGHT($A9,1)="도")</formula>
    </cfRule>
    <cfRule type="expression" dxfId="128" priority="130" stopIfTrue="1">
      <formula>OR($A9="시부",$A9="군부",$A9="제주시",$A9="서귀포시")</formula>
    </cfRule>
  </conditionalFormatting>
  <conditionalFormatting sqref="AG9:AG19">
    <cfRule type="expression" dxfId="127" priority="128" stopIfTrue="1">
      <formula>AG9&gt;100</formula>
    </cfRule>
  </conditionalFormatting>
  <conditionalFormatting sqref="F18:G18">
    <cfRule type="expression" dxfId="126" priority="126" stopIfTrue="1">
      <formula>OR($A18="전국",RIGHT($A18,3)="광역시",RIGHT($A18,3)="특별시",RIGHT($A18,1)="도")</formula>
    </cfRule>
    <cfRule type="expression" dxfId="125" priority="127" stopIfTrue="1">
      <formula>OR($A18="시부",$A18="군부",$A18="제주시",$A18="서귀포시")</formula>
    </cfRule>
  </conditionalFormatting>
  <conditionalFormatting sqref="J18:O18">
    <cfRule type="expression" dxfId="124" priority="124" stopIfTrue="1">
      <formula>OR($A18="전국",RIGHT($A18,3)="광역시",RIGHT($A18,3)="특별시",RIGHT($A18,1)="도")</formula>
    </cfRule>
    <cfRule type="expression" dxfId="123" priority="125" stopIfTrue="1">
      <formula>OR($A18="시부",$A18="군부",$A18="제주시",$A18="서귀포시")</formula>
    </cfRule>
  </conditionalFormatting>
  <conditionalFormatting sqref="R18:S18">
    <cfRule type="expression" dxfId="122" priority="122" stopIfTrue="1">
      <formula>OR($A18="전국",RIGHT($A18,3)="광역시",RIGHT($A18,3)="특별시",RIGHT($A18,1)="도")</formula>
    </cfRule>
    <cfRule type="expression" dxfId="121" priority="123" stopIfTrue="1">
      <formula>OR($A18="시부",$A18="군부",$A18="제주시",$A18="서귀포시")</formula>
    </cfRule>
  </conditionalFormatting>
  <conditionalFormatting sqref="AB18:AF18">
    <cfRule type="expression" dxfId="120" priority="120" stopIfTrue="1">
      <formula>OR($A18="전국",RIGHT($A18,3)="광역시",RIGHT($A18,3)="특별시",RIGHT($A18,1)="도")</formula>
    </cfRule>
    <cfRule type="expression" dxfId="119" priority="121" stopIfTrue="1">
      <formula>OR($A18="시부",$A18="군부",$A18="제주시",$A18="서귀포시")</formula>
    </cfRule>
  </conditionalFormatting>
  <conditionalFormatting sqref="X16:AF16">
    <cfRule type="expression" dxfId="118" priority="118" stopIfTrue="1">
      <formula>OR($A16="전국",RIGHT($A16,3)="광역시",RIGHT($A16,3)="특별시",RIGHT($A16,1)="도")</formula>
    </cfRule>
    <cfRule type="expression" dxfId="117" priority="119" stopIfTrue="1">
      <formula>OR($A16="시부",$A16="군부",$A16="제주시",$A16="서귀포시")</formula>
    </cfRule>
  </conditionalFormatting>
  <conditionalFormatting sqref="F16:G16">
    <cfRule type="expression" dxfId="116" priority="116" stopIfTrue="1">
      <formula>OR($A16="전국",RIGHT($A16,3)="광역시",RIGHT($A16,3)="특별시",RIGHT($A16,1)="도")</formula>
    </cfRule>
    <cfRule type="expression" dxfId="115" priority="117" stopIfTrue="1">
      <formula>OR($A16="시부",$A16="군부",$A16="제주시",$A16="서귀포시")</formula>
    </cfRule>
  </conditionalFormatting>
  <conditionalFormatting sqref="J16:O16">
    <cfRule type="expression" dxfId="114" priority="114" stopIfTrue="1">
      <formula>OR($A16="전국",RIGHT($A16,3)="광역시",RIGHT($A16,3)="특별시",RIGHT($A16,1)="도")</formula>
    </cfRule>
    <cfRule type="expression" dxfId="113" priority="115" stopIfTrue="1">
      <formula>OR($A16="시부",$A16="군부",$A16="제주시",$A16="서귀포시")</formula>
    </cfRule>
  </conditionalFormatting>
  <conditionalFormatting sqref="R16:U16">
    <cfRule type="expression" dxfId="112" priority="112" stopIfTrue="1">
      <formula>OR($A16="전국",RIGHT($A16,3)="광역시",RIGHT($A16,3)="특별시",RIGHT($A16,1)="도")</formula>
    </cfRule>
    <cfRule type="expression" dxfId="111" priority="113" stopIfTrue="1">
      <formula>OR($A16="시부",$A16="군부",$A16="제주시",$A16="서귀포시")</formula>
    </cfRule>
  </conditionalFormatting>
  <conditionalFormatting sqref="F19:G19">
    <cfRule type="expression" dxfId="110" priority="110" stopIfTrue="1">
      <formula>OR($A19="전국",RIGHT($A19,3)="광역시",RIGHT($A19,3)="특별시",RIGHT($A19,1)="도")</formula>
    </cfRule>
    <cfRule type="expression" dxfId="109" priority="111" stopIfTrue="1">
      <formula>OR($A19="시부",$A19="군부",$A19="제주시",$A19="서귀포시")</formula>
    </cfRule>
  </conditionalFormatting>
  <conditionalFormatting sqref="J19:O19">
    <cfRule type="expression" dxfId="108" priority="108" stopIfTrue="1">
      <formula>OR($A19="전국",RIGHT($A19,3)="광역시",RIGHT($A19,3)="특별시",RIGHT($A19,1)="도")</formula>
    </cfRule>
    <cfRule type="expression" dxfId="107" priority="109" stopIfTrue="1">
      <formula>OR($A19="시부",$A19="군부",$A19="제주시",$A19="서귀포시")</formula>
    </cfRule>
  </conditionalFormatting>
  <conditionalFormatting sqref="R19:U19">
    <cfRule type="expression" dxfId="106" priority="106" stopIfTrue="1">
      <formula>OR($A19="전국",RIGHT($A19,3)="광역시",RIGHT($A19,3)="특별시",RIGHT($A19,1)="도")</formula>
    </cfRule>
    <cfRule type="expression" dxfId="105" priority="107" stopIfTrue="1">
      <formula>OR($A19="시부",$A19="군부",$A19="제주시",$A19="서귀포시")</formula>
    </cfRule>
  </conditionalFormatting>
  <conditionalFormatting sqref="X19:AF19">
    <cfRule type="expression" dxfId="104" priority="104" stopIfTrue="1">
      <formula>OR($A19="전국",RIGHT($A19,3)="광역시",RIGHT($A19,3)="특별시",RIGHT($A19,1)="도")</formula>
    </cfRule>
    <cfRule type="expression" dxfId="103" priority="105" stopIfTrue="1">
      <formula>OR($A19="시부",$A19="군부",$A19="제주시",$A19="서귀포시")</formula>
    </cfRule>
  </conditionalFormatting>
  <conditionalFormatting sqref="G11">
    <cfRule type="expression" dxfId="102" priority="102" stopIfTrue="1">
      <formula>OR($A11="전국",RIGHT($A11,3)="광역시",RIGHT($A11,3)="특별시",RIGHT($A11,1)="도")</formula>
    </cfRule>
    <cfRule type="expression" dxfId="101" priority="103" stopIfTrue="1">
      <formula>OR($A11="시부",$A11="군부",$A11="제주시",$A11="서귀포시")</formula>
    </cfRule>
  </conditionalFormatting>
  <conditionalFormatting sqref="J11:O11">
    <cfRule type="expression" dxfId="100" priority="100" stopIfTrue="1">
      <formula>OR($A11="전국",RIGHT($A11,3)="광역시",RIGHT($A11,3)="특별시",RIGHT($A11,1)="도")</formula>
    </cfRule>
    <cfRule type="expression" dxfId="99" priority="101" stopIfTrue="1">
      <formula>OR($A11="시부",$A11="군부",$A11="제주시",$A11="서귀포시")</formula>
    </cfRule>
  </conditionalFormatting>
  <conditionalFormatting sqref="R11:U11">
    <cfRule type="expression" dxfId="98" priority="98" stopIfTrue="1">
      <formula>OR($A11="전국",RIGHT($A11,3)="광역시",RIGHT($A11,3)="특별시",RIGHT($A11,1)="도")</formula>
    </cfRule>
    <cfRule type="expression" dxfId="97" priority="99" stopIfTrue="1">
      <formula>OR($A11="시부",$A11="군부",$A11="제주시",$A11="서귀포시")</formula>
    </cfRule>
  </conditionalFormatting>
  <conditionalFormatting sqref="X11:AF11">
    <cfRule type="expression" dxfId="96" priority="96" stopIfTrue="1">
      <formula>OR($A11="전국",RIGHT($A11,3)="광역시",RIGHT($A11,3)="특별시",RIGHT($A11,1)="도")</formula>
    </cfRule>
    <cfRule type="expression" dxfId="95" priority="97" stopIfTrue="1">
      <formula>OR($A11="시부",$A11="군부",$A11="제주시",$A11="서귀포시")</formula>
    </cfRule>
  </conditionalFormatting>
  <conditionalFormatting sqref="F12:G12">
    <cfRule type="expression" dxfId="94" priority="94" stopIfTrue="1">
      <formula>OR($A12="전국",RIGHT($A12,3)="광역시",RIGHT($A12,3)="특별시",RIGHT($A12,1)="도")</formula>
    </cfRule>
    <cfRule type="expression" dxfId="93" priority="95" stopIfTrue="1">
      <formula>OR($A12="시부",$A12="군부",$A12="제주시",$A12="서귀포시")</formula>
    </cfRule>
  </conditionalFormatting>
  <conditionalFormatting sqref="J12:O12">
    <cfRule type="expression" dxfId="92" priority="92" stopIfTrue="1">
      <formula>OR($A12="전국",RIGHT($A12,3)="광역시",RIGHT($A12,3)="특별시",RIGHT($A12,1)="도")</formula>
    </cfRule>
    <cfRule type="expression" dxfId="91" priority="93" stopIfTrue="1">
      <formula>OR($A12="시부",$A12="군부",$A12="제주시",$A12="서귀포시")</formula>
    </cfRule>
  </conditionalFormatting>
  <conditionalFormatting sqref="R12:U12">
    <cfRule type="expression" dxfId="90" priority="90" stopIfTrue="1">
      <formula>OR($A12="전국",RIGHT($A12,3)="광역시",RIGHT($A12,3)="특별시",RIGHT($A12,1)="도")</formula>
    </cfRule>
    <cfRule type="expression" dxfId="89" priority="91" stopIfTrue="1">
      <formula>OR($A12="시부",$A12="군부",$A12="제주시",$A12="서귀포시")</formula>
    </cfRule>
  </conditionalFormatting>
  <conditionalFormatting sqref="X12:AF12">
    <cfRule type="expression" dxfId="88" priority="88" stopIfTrue="1">
      <formula>OR($A12="전국",RIGHT($A12,3)="광역시",RIGHT($A12,3)="특별시",RIGHT($A12,1)="도")</formula>
    </cfRule>
    <cfRule type="expression" dxfId="87" priority="89" stopIfTrue="1">
      <formula>OR($A12="시부",$A12="군부",$A12="제주시",$A12="서귀포시")</formula>
    </cfRule>
  </conditionalFormatting>
  <conditionalFormatting sqref="F14:G14">
    <cfRule type="expression" dxfId="86" priority="86" stopIfTrue="1">
      <formula>OR($A14="전국",RIGHT($A14,3)="광역시",RIGHT($A14,3)="특별시",RIGHT($A14,1)="도")</formula>
    </cfRule>
    <cfRule type="expression" dxfId="85" priority="87" stopIfTrue="1">
      <formula>OR($A14="시부",$A14="군부",$A14="제주시",$A14="서귀포시")</formula>
    </cfRule>
  </conditionalFormatting>
  <conditionalFormatting sqref="J14:O14">
    <cfRule type="expression" dxfId="84" priority="84" stopIfTrue="1">
      <formula>OR($A14="전국",RIGHT($A14,3)="광역시",RIGHT($A14,3)="특별시",RIGHT($A14,1)="도")</formula>
    </cfRule>
    <cfRule type="expression" dxfId="83" priority="85" stopIfTrue="1">
      <formula>OR($A14="시부",$A14="군부",$A14="제주시",$A14="서귀포시")</formula>
    </cfRule>
  </conditionalFormatting>
  <conditionalFormatting sqref="R14:U14">
    <cfRule type="expression" dxfId="82" priority="82" stopIfTrue="1">
      <formula>OR($A14="전국",RIGHT($A14,3)="광역시",RIGHT($A14,3)="특별시",RIGHT($A14,1)="도")</formula>
    </cfRule>
    <cfRule type="expression" dxfId="81" priority="83" stopIfTrue="1">
      <formula>OR($A14="시부",$A14="군부",$A14="제주시",$A14="서귀포시")</formula>
    </cfRule>
  </conditionalFormatting>
  <conditionalFormatting sqref="X14:AF14">
    <cfRule type="expression" dxfId="80" priority="80" stopIfTrue="1">
      <formula>OR($A14="전국",RIGHT($A14,3)="광역시",RIGHT($A14,3)="특별시",RIGHT($A14,1)="도")</formula>
    </cfRule>
    <cfRule type="expression" dxfId="79" priority="81" stopIfTrue="1">
      <formula>OR($A14="시부",$A14="군부",$A14="제주시",$A14="서귀포시")</formula>
    </cfRule>
  </conditionalFormatting>
  <conditionalFormatting sqref="F17:G17">
    <cfRule type="expression" dxfId="78" priority="78" stopIfTrue="1">
      <formula>OR($A17="전국",RIGHT($A17,3)="광역시",RIGHT($A17,3)="특별시",RIGHT($A17,1)="도")</formula>
    </cfRule>
    <cfRule type="expression" dxfId="77" priority="79" stopIfTrue="1">
      <formula>OR($A17="시부",$A17="군부",$A17="제주시",$A17="서귀포시")</formula>
    </cfRule>
  </conditionalFormatting>
  <conditionalFormatting sqref="F17:G17">
    <cfRule type="expression" dxfId="76" priority="76" stopIfTrue="1">
      <formula>OR($A17="전국",RIGHT($A17,3)="광역시",RIGHT($A17,3)="특별시",RIGHT($A17,1)="도")</formula>
    </cfRule>
    <cfRule type="expression" dxfId="75" priority="77" stopIfTrue="1">
      <formula>OR($A17="시부",$A17="군부",$A17="제주시",$A17="서귀포시")</formula>
    </cfRule>
  </conditionalFormatting>
  <conditionalFormatting sqref="J17:O17">
    <cfRule type="expression" dxfId="74" priority="74" stopIfTrue="1">
      <formula>OR($A17="전국",RIGHT($A17,3)="광역시",RIGHT($A17,3)="특별시",RIGHT($A17,1)="도")</formula>
    </cfRule>
    <cfRule type="expression" dxfId="73" priority="75" stopIfTrue="1">
      <formula>OR($A17="시부",$A17="군부",$A17="제주시",$A17="서귀포시")</formula>
    </cfRule>
  </conditionalFormatting>
  <conditionalFormatting sqref="J17:M17">
    <cfRule type="expression" dxfId="72" priority="72" stopIfTrue="1">
      <formula>OR($A17="전국",RIGHT($A17,3)="광역시",RIGHT($A17,3)="특별시",RIGHT($A17,1)="도")</formula>
    </cfRule>
    <cfRule type="expression" dxfId="71" priority="73" stopIfTrue="1">
      <formula>OR($A17="시부",$A17="군부",$A17="제주시",$A17="서귀포시")</formula>
    </cfRule>
  </conditionalFormatting>
  <conditionalFormatting sqref="N17:O17">
    <cfRule type="expression" dxfId="70" priority="70" stopIfTrue="1">
      <formula>OR($A17="전국",RIGHT($A17,3)="광역시",RIGHT($A17,3)="특별시",RIGHT($A17,1)="도")</formula>
    </cfRule>
    <cfRule type="expression" dxfId="69" priority="71" stopIfTrue="1">
      <formula>OR($A17="시부",$A17="군부",$A17="제주시",$A17="서귀포시")</formula>
    </cfRule>
  </conditionalFormatting>
  <conditionalFormatting sqref="R17:U17">
    <cfRule type="expression" dxfId="68" priority="68" stopIfTrue="1">
      <formula>OR($A17="전국",RIGHT($A17,3)="광역시",RIGHT($A17,3)="특별시",RIGHT($A17,1)="도")</formula>
    </cfRule>
    <cfRule type="expression" dxfId="67" priority="69" stopIfTrue="1">
      <formula>OR($A17="시부",$A17="군부",$A17="제주시",$A17="서귀포시")</formula>
    </cfRule>
  </conditionalFormatting>
  <conditionalFormatting sqref="R17:S17">
    <cfRule type="expression" dxfId="66" priority="66" stopIfTrue="1">
      <formula>OR($A17="전국",RIGHT($A17,3)="광역시",RIGHT($A17,3)="특별시",RIGHT($A17,1)="도")</formula>
    </cfRule>
    <cfRule type="expression" dxfId="65" priority="67" stopIfTrue="1">
      <formula>OR($A17="시부",$A17="군부",$A17="제주시",$A17="서귀포시")</formula>
    </cfRule>
  </conditionalFormatting>
  <conditionalFormatting sqref="T17:U17">
    <cfRule type="expression" dxfId="64" priority="64" stopIfTrue="1">
      <formula>OR($A17="전국",RIGHT($A17,3)="광역시",RIGHT($A17,3)="특별시",RIGHT($A17,1)="도")</formula>
    </cfRule>
    <cfRule type="expression" dxfId="63" priority="65" stopIfTrue="1">
      <formula>OR($A17="시부",$A17="군부",$A17="제주시",$A17="서귀포시")</formula>
    </cfRule>
  </conditionalFormatting>
  <conditionalFormatting sqref="X17:AF17">
    <cfRule type="expression" dxfId="62" priority="62" stopIfTrue="1">
      <formula>OR($A17="전국",RIGHT($A17,3)="광역시",RIGHT($A17,3)="특별시",RIGHT($A17,1)="도")</formula>
    </cfRule>
    <cfRule type="expression" dxfId="61" priority="63" stopIfTrue="1">
      <formula>OR($A17="시부",$A17="군부",$A17="제주시",$A17="서귀포시")</formula>
    </cfRule>
  </conditionalFormatting>
  <conditionalFormatting sqref="X17:AA17">
    <cfRule type="expression" dxfId="60" priority="60" stopIfTrue="1">
      <formula>OR($A17="전국",RIGHT($A17,3)="광역시",RIGHT($A17,3)="특별시",RIGHT($A17,1)="도")</formula>
    </cfRule>
    <cfRule type="expression" dxfId="59" priority="61" stopIfTrue="1">
      <formula>OR($A17="시부",$A17="군부",$A17="제주시",$A17="서귀포시")</formula>
    </cfRule>
  </conditionalFormatting>
  <conditionalFormatting sqref="AB17:AF17">
    <cfRule type="expression" dxfId="58" priority="58" stopIfTrue="1">
      <formula>OR($A17="전국",RIGHT($A17,3)="광역시",RIGHT($A17,3)="특별시",RIGHT($A17,1)="도")</formula>
    </cfRule>
    <cfRule type="expression" dxfId="57" priority="59" stopIfTrue="1">
      <formula>OR($A17="시부",$A17="군부",$A17="제주시",$A17="서귀포시")</formula>
    </cfRule>
  </conditionalFormatting>
  <conditionalFormatting sqref="AE30:AE40">
    <cfRule type="cellIs" dxfId="56" priority="57" stopIfTrue="1" operator="greaterThan">
      <formula>100</formula>
    </cfRule>
  </conditionalFormatting>
  <conditionalFormatting sqref="A30:A40">
    <cfRule type="expression" dxfId="55" priority="56" stopIfTrue="1">
      <formula>$D30&gt;100</formula>
    </cfRule>
  </conditionalFormatting>
  <conditionalFormatting sqref="M30:M40">
    <cfRule type="cellIs" dxfId="54" priority="55" stopIfTrue="1" operator="lessThan">
      <formula>N30</formula>
    </cfRule>
  </conditionalFormatting>
  <conditionalFormatting sqref="F30:F40 R30:R40">
    <cfRule type="cellIs" dxfId="53" priority="54" stopIfTrue="1" operator="lessThan">
      <formula>G30</formula>
    </cfRule>
  </conditionalFormatting>
  <conditionalFormatting sqref="F10:G10">
    <cfRule type="expression" dxfId="52" priority="52" stopIfTrue="1">
      <formula>OR($A10="전국",RIGHT($A10,3)="광역시",RIGHT($A10,3)="특별시",RIGHT($A10,1)="도")</formula>
    </cfRule>
    <cfRule type="expression" dxfId="51" priority="53" stopIfTrue="1">
      <formula>OR($A10="시부",$A10="군부",$A10="제주시",$A10="서귀포시")</formula>
    </cfRule>
  </conditionalFormatting>
  <conditionalFormatting sqref="J10:O10">
    <cfRule type="expression" dxfId="50" priority="50" stopIfTrue="1">
      <formula>OR($A10="전국",RIGHT($A10,3)="광역시",RIGHT($A10,3)="특별시",RIGHT($A10,1)="도")</formula>
    </cfRule>
    <cfRule type="expression" dxfId="49" priority="51" stopIfTrue="1">
      <formula>OR($A10="시부",$A10="군부",$A10="제주시",$A10="서귀포시")</formula>
    </cfRule>
  </conditionalFormatting>
  <conditionalFormatting sqref="J10:M10">
    <cfRule type="expression" dxfId="48" priority="48" stopIfTrue="1">
      <formula>OR($A10="전국",RIGHT($A10,3)="광역시",RIGHT($A10,3)="특별시",RIGHT($A10,1)="도")</formula>
    </cfRule>
    <cfRule type="expression" dxfId="47" priority="49" stopIfTrue="1">
      <formula>OR($A10="시부",$A10="군부",$A10="제주시",$A10="서귀포시")</formula>
    </cfRule>
  </conditionalFormatting>
  <conditionalFormatting sqref="J10:M10">
    <cfRule type="expression" dxfId="46" priority="46" stopIfTrue="1">
      <formula>OR($A10="전국",RIGHT($A10,3)="광역시",RIGHT($A10,3)="특별시",RIGHT($A10,1)="도")</formula>
    </cfRule>
    <cfRule type="expression" dxfId="45" priority="47" stopIfTrue="1">
      <formula>OR($A10="시부",$A10="군부",$A10="제주시",$A10="서귀포시")</formula>
    </cfRule>
  </conditionalFormatting>
  <conditionalFormatting sqref="R10:U10">
    <cfRule type="expression" dxfId="44" priority="44" stopIfTrue="1">
      <formula>OR($A10="전국",RIGHT($A10,3)="광역시",RIGHT($A10,3)="특별시",RIGHT($A10,1)="도")</formula>
    </cfRule>
    <cfRule type="expression" dxfId="43" priority="45" stopIfTrue="1">
      <formula>OR($A10="시부",$A10="군부",$A10="제주시",$A10="서귀포시")</formula>
    </cfRule>
  </conditionalFormatting>
  <conditionalFormatting sqref="X10:AF10">
    <cfRule type="expression" dxfId="42" priority="42" stopIfTrue="1">
      <formula>OR($A10="전국",RIGHT($A10,3)="광역시",RIGHT($A10,3)="특별시",RIGHT($A10,1)="도")</formula>
    </cfRule>
    <cfRule type="expression" dxfId="41" priority="43" stopIfTrue="1">
      <formula>OR($A10="시부",$A10="군부",$A10="제주시",$A10="서귀포시")</formula>
    </cfRule>
  </conditionalFormatting>
  <conditionalFormatting sqref="X10:Y10">
    <cfRule type="expression" dxfId="40" priority="40" stopIfTrue="1">
      <formula>OR($A10="전국",RIGHT($A10,3)="광역시",RIGHT($A10,3)="특별시",RIGHT($A10,1)="도")</formula>
    </cfRule>
    <cfRule type="expression" dxfId="39" priority="41" stopIfTrue="1">
      <formula>OR($A10="시부",$A10="군부",$A10="제주시",$A10="서귀포시")</formula>
    </cfRule>
  </conditionalFormatting>
  <conditionalFormatting sqref="AB10:AF10">
    <cfRule type="expression" dxfId="38" priority="38" stopIfTrue="1">
      <formula>OR($A10="전국",RIGHT($A10,3)="광역시",RIGHT($A10,3)="특별시",RIGHT($A10,1)="도")</formula>
    </cfRule>
    <cfRule type="expression" dxfId="37" priority="39" stopIfTrue="1">
      <formula>OR($A10="시부",$A10="군부",$A10="제주시",$A10="서귀포시")</formula>
    </cfRule>
  </conditionalFormatting>
  <conditionalFormatting sqref="F15:G15">
    <cfRule type="expression" dxfId="36" priority="36" stopIfTrue="1">
      <formula>OR($A15="전국",RIGHT($A15,3)="광역시",RIGHT($A15,3)="특별시",RIGHT($A15,1)="도")</formula>
    </cfRule>
    <cfRule type="expression" dxfId="35" priority="37" stopIfTrue="1">
      <formula>OR($A15="시부",$A15="군부",$A15="제주시",$A15="서귀포시")</formula>
    </cfRule>
  </conditionalFormatting>
  <conditionalFormatting sqref="J15:O15">
    <cfRule type="expression" dxfId="34" priority="34" stopIfTrue="1">
      <formula>OR($A15="전국",RIGHT($A15,3)="광역시",RIGHT($A15,3)="특별시",RIGHT($A15,1)="도")</formula>
    </cfRule>
    <cfRule type="expression" dxfId="33" priority="35" stopIfTrue="1">
      <formula>OR($A15="시부",$A15="군부",$A15="제주시",$A15="서귀포시")</formula>
    </cfRule>
  </conditionalFormatting>
  <conditionalFormatting sqref="R15:U15">
    <cfRule type="expression" dxfId="32" priority="32" stopIfTrue="1">
      <formula>OR($A15="전국",RIGHT($A15,3)="광역시",RIGHT($A15,3)="특별시",RIGHT($A15,1)="도")</formula>
    </cfRule>
    <cfRule type="expression" dxfId="31" priority="33" stopIfTrue="1">
      <formula>OR($A15="시부",$A15="군부",$A15="제주시",$A15="서귀포시")</formula>
    </cfRule>
  </conditionalFormatting>
  <conditionalFormatting sqref="X15:AB15">
    <cfRule type="expression" dxfId="30" priority="30" stopIfTrue="1">
      <formula>OR($A15="전국",RIGHT($A15,3)="광역시",RIGHT($A15,3)="특별시",RIGHT($A15,1)="도")</formula>
    </cfRule>
    <cfRule type="expression" dxfId="29" priority="31" stopIfTrue="1">
      <formula>OR($A15="시부",$A15="군부",$A15="제주시",$A15="서귀포시")</formula>
    </cfRule>
  </conditionalFormatting>
  <conditionalFormatting sqref="AC15">
    <cfRule type="expression" dxfId="28" priority="28" stopIfTrue="1">
      <formula>OR($A15="전국",RIGHT($A15,3)="광역시",RIGHT($A15,3)="특별시",RIGHT($A15,1)="도")</formula>
    </cfRule>
    <cfRule type="expression" dxfId="27" priority="29" stopIfTrue="1">
      <formula>OR($A15="시부",$A15="군부",$A15="제주시",$A15="서귀포시")</formula>
    </cfRule>
  </conditionalFormatting>
  <conditionalFormatting sqref="AF15">
    <cfRule type="expression" dxfId="26" priority="26" stopIfTrue="1">
      <formula>OR($A15="전국",RIGHT($A15,3)="광역시",RIGHT($A15,3)="특별시",RIGHT($A15,1)="도")</formula>
    </cfRule>
    <cfRule type="expression" dxfId="25" priority="27" stopIfTrue="1">
      <formula>OR($A15="시부",$A15="군부",$A15="제주시",$A15="서귀포시")</formula>
    </cfRule>
  </conditionalFormatting>
  <conditionalFormatting sqref="A22:AG22">
    <cfRule type="expression" dxfId="24" priority="24" stopIfTrue="1">
      <formula>OR($A22="전국",RIGHT($A22,3)="광역시",RIGHT($A22,3)="특별시",RIGHT($A22,1)="도")</formula>
    </cfRule>
    <cfRule type="expression" dxfId="23" priority="25" stopIfTrue="1">
      <formula>OR($A22="시부",$A22="군부",$A22="제주시",$A22="서귀포시")</formula>
    </cfRule>
  </conditionalFormatting>
  <conditionalFormatting sqref="AG22">
    <cfRule type="expression" dxfId="22" priority="23" stopIfTrue="1">
      <formula>AG22&gt;100</formula>
    </cfRule>
  </conditionalFormatting>
  <conditionalFormatting sqref="F22:G22">
    <cfRule type="expression" dxfId="21" priority="21" stopIfTrue="1">
      <formula>OR($A22="전국",RIGHT($A22,3)="광역시",RIGHT($A22,3)="특별시",RIGHT($A22,1)="도")</formula>
    </cfRule>
    <cfRule type="expression" dxfId="20" priority="22" stopIfTrue="1">
      <formula>OR($A22="시부",$A22="군부",$A22="제주시",$A22="서귀포시")</formula>
    </cfRule>
  </conditionalFormatting>
  <conditionalFormatting sqref="J22:O22">
    <cfRule type="expression" dxfId="19" priority="19" stopIfTrue="1">
      <formula>OR($A22="전국",RIGHT($A22,3)="광역시",RIGHT($A22,3)="특별시",RIGHT($A22,1)="도")</formula>
    </cfRule>
    <cfRule type="expression" dxfId="18" priority="20" stopIfTrue="1">
      <formula>OR($A22="시부",$A22="군부",$A22="제주시",$A22="서귀포시")</formula>
    </cfRule>
  </conditionalFormatting>
  <conditionalFormatting sqref="R22:U22">
    <cfRule type="expression" dxfId="17" priority="17" stopIfTrue="1">
      <formula>OR($A22="전국",RIGHT($A22,3)="광역시",RIGHT($A22,3)="특별시",RIGHT($A22,1)="도")</formula>
    </cfRule>
    <cfRule type="expression" dxfId="16" priority="18" stopIfTrue="1">
      <formula>OR($A22="시부",$A22="군부",$A22="제주시",$A22="서귀포시")</formula>
    </cfRule>
  </conditionalFormatting>
  <conditionalFormatting sqref="X22:AF22">
    <cfRule type="expression" dxfId="15" priority="15" stopIfTrue="1">
      <formula>OR($A22="전국",RIGHT($A22,3)="광역시",RIGHT($A22,3)="특별시",RIGHT($A22,1)="도")</formula>
    </cfRule>
    <cfRule type="expression" dxfId="14" priority="16" stopIfTrue="1">
      <formula>OR($A22="시부",$A22="군부",$A22="제주시",$A22="서귀포시")</formula>
    </cfRule>
  </conditionalFormatting>
  <conditionalFormatting sqref="A22:AG22">
    <cfRule type="expression" dxfId="13" priority="13" stopIfTrue="1">
      <formula>OR($A22="전국",RIGHT($A22,3)="광역시",RIGHT($A22,3)="특별시",RIGHT($A22,1)="도")</formula>
    </cfRule>
    <cfRule type="expression" dxfId="12" priority="14" stopIfTrue="1">
      <formula>OR($A22="시부",$A22="군부",$A22="제주시",$A22="서귀포시")</formula>
    </cfRule>
  </conditionalFormatting>
  <conditionalFormatting sqref="AG22">
    <cfRule type="expression" dxfId="11" priority="12" stopIfTrue="1">
      <formula>AG22&gt;100</formula>
    </cfRule>
  </conditionalFormatting>
  <conditionalFormatting sqref="A22:AG22">
    <cfRule type="expression" dxfId="10" priority="10" stopIfTrue="1">
      <formula>OR($A22="전국",RIGHT($A22,3)="광역시",RIGHT($A22,3)="특별시",RIGHT($A22,1)="도")</formula>
    </cfRule>
    <cfRule type="expression" dxfId="9" priority="11" stopIfTrue="1">
      <formula>OR($A22="시부",$A22="군부",$A22="제주시",$A22="서귀포시")</formula>
    </cfRule>
  </conditionalFormatting>
  <conditionalFormatting sqref="AG22">
    <cfRule type="expression" dxfId="8" priority="9" stopIfTrue="1">
      <formula>AG22&gt;100</formula>
    </cfRule>
  </conditionalFormatting>
  <conditionalFormatting sqref="F22:G22">
    <cfRule type="expression" dxfId="7" priority="7" stopIfTrue="1">
      <formula>OR($A22="전국",RIGHT($A22,3)="광역시",RIGHT($A22,3)="특별시",RIGHT($A22,1)="도")</formula>
    </cfRule>
    <cfRule type="expression" dxfId="6" priority="8" stopIfTrue="1">
      <formula>OR($A22="시부",$A22="군부",$A22="제주시",$A22="서귀포시")</formula>
    </cfRule>
  </conditionalFormatting>
  <conditionalFormatting sqref="J22:O22">
    <cfRule type="expression" dxfId="5" priority="5" stopIfTrue="1">
      <formula>OR($A22="전국",RIGHT($A22,3)="광역시",RIGHT($A22,3)="특별시",RIGHT($A22,1)="도")</formula>
    </cfRule>
    <cfRule type="expression" dxfId="4" priority="6" stopIfTrue="1">
      <formula>OR($A22="시부",$A22="군부",$A22="제주시",$A22="서귀포시")</formula>
    </cfRule>
  </conditionalFormatting>
  <conditionalFormatting sqref="R22:U22">
    <cfRule type="expression" dxfId="3" priority="3" stopIfTrue="1">
      <formula>OR($A22="전국",RIGHT($A22,3)="광역시",RIGHT($A22,3)="특별시",RIGHT($A22,1)="도")</formula>
    </cfRule>
    <cfRule type="expression" dxfId="2" priority="4" stopIfTrue="1">
      <formula>OR($A22="시부",$A22="군부",$A22="제주시",$A22="서귀포시")</formula>
    </cfRule>
  </conditionalFormatting>
  <conditionalFormatting sqref="X22:AF22">
    <cfRule type="expression" dxfId="1" priority="1" stopIfTrue="1">
      <formula>OR($A22="전국",RIGHT($A22,3)="광역시",RIGHT($A22,3)="특별시",RIGHT($A22,1)="도")</formula>
    </cfRule>
    <cfRule type="expression" dxfId="0" priority="2" stopIfTrue="1">
      <formula>OR($A22="시부",$A22="군부",$A22="제주시",$A22="서귀포시")</formula>
    </cfRule>
  </conditionalFormatting>
  <pageMargins left="0.19685039370078741" right="0.19685039370078741" top="0.98425196850393704" bottom="0.98425196850393704" header="0.51181102362204722" footer="0.51181102362204722"/>
  <pageSetup paperSize="9" scale="61" fitToHeight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3_1시설현황</vt:lpstr>
      <vt:lpstr>'3_1시설현황'!Print_Titles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2015-09-11T02:48:31Z</dcterms:created>
  <dcterms:modified xsi:type="dcterms:W3CDTF">2015-09-11T02:49:17Z</dcterms:modified>
</cp:coreProperties>
</file>